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omlo\linemanagement\gliders\Luna3\V8\18\"/>
    </mc:Choice>
  </mc:AlternateContent>
  <xr:revisionPtr revIDLastSave="0" documentId="13_ncr:1_{5EFD9070-3406-432C-9874-EC298126A2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ridle_lengths" sheetId="1" r:id="rId1"/>
    <sheet name="rev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4" i="1" l="1"/>
  <c r="P43" i="1"/>
  <c r="P42" i="1"/>
  <c r="P41" i="1"/>
  <c r="P40" i="1"/>
  <c r="P39" i="1"/>
  <c r="P38" i="1"/>
  <c r="P37" i="1"/>
  <c r="P22" i="1"/>
  <c r="P21" i="1"/>
  <c r="P20" i="1"/>
  <c r="P19" i="1"/>
  <c r="P18" i="1"/>
  <c r="P17" i="1"/>
  <c r="P24" i="1"/>
  <c r="P23" i="1"/>
  <c r="F60" i="1"/>
  <c r="F64" i="1"/>
  <c r="F142" i="1"/>
  <c r="F117" i="1" l="1"/>
  <c r="F141" i="1"/>
  <c r="F139" i="1"/>
  <c r="F138" i="1"/>
  <c r="F136" i="1"/>
  <c r="F127" i="1"/>
  <c r="F124" i="1"/>
  <c r="F121" i="1"/>
</calcChain>
</file>

<file path=xl/sharedStrings.xml><?xml version="1.0" encoding="utf-8"?>
<sst xmlns="http://schemas.openxmlformats.org/spreadsheetml/2006/main" count="735" uniqueCount="203">
  <si>
    <t>BGD</t>
  </si>
  <si>
    <t>Line Tables</t>
  </si>
  <si>
    <t>Loops On CR1 CR2 CR3 and BR4, and DR1,2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</si>
  <si>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</si>
  <si>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</si>
  <si>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</si>
  <si>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</si>
  <si>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</si>
  <si>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</si>
  <si>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Rib Position</t>
  </si>
  <si>
    <t>Compensation for tabs knots and loops is already accounted for.</t>
  </si>
  <si>
    <t>Top</t>
  </si>
  <si>
    <t>Middle</t>
  </si>
  <si>
    <t>Riser</t>
  </si>
  <si>
    <t>A</t>
  </si>
  <si>
    <t>B</t>
  </si>
  <si>
    <t>C</t>
  </si>
  <si>
    <t>D</t>
  </si>
  <si>
    <t>E</t>
  </si>
  <si>
    <t>K</t>
  </si>
  <si>
    <t>a1</t>
  </si>
  <si>
    <t>8001U-190</t>
  </si>
  <si>
    <t>Red</t>
  </si>
  <si>
    <t>AM1</t>
  </si>
  <si>
    <t>AR1</t>
  </si>
  <si>
    <t>a2</t>
  </si>
  <si>
    <t>a3</t>
  </si>
  <si>
    <t>AM2</t>
  </si>
  <si>
    <t>a4</t>
  </si>
  <si>
    <t>a5</t>
  </si>
  <si>
    <t>AM3</t>
  </si>
  <si>
    <t>AR2</t>
  </si>
  <si>
    <t>a6</t>
  </si>
  <si>
    <t>8001U-130</t>
  </si>
  <si>
    <t>a7</t>
  </si>
  <si>
    <t>AM4</t>
  </si>
  <si>
    <t>a8</t>
  </si>
  <si>
    <t>a9</t>
  </si>
  <si>
    <t>8001U-090</t>
  </si>
  <si>
    <t>AM5</t>
  </si>
  <si>
    <t>AML1</t>
  </si>
  <si>
    <t>AR3</t>
  </si>
  <si>
    <t>a10</t>
  </si>
  <si>
    <t>8001U-070</t>
  </si>
  <si>
    <t>a11</t>
  </si>
  <si>
    <t>8001U-050</t>
  </si>
  <si>
    <t>AM6</t>
  </si>
  <si>
    <t>a12</t>
  </si>
  <si>
    <t>a13</t>
  </si>
  <si>
    <t>AM7</t>
  </si>
  <si>
    <t>a14</t>
  </si>
  <si>
    <t>a15</t>
  </si>
  <si>
    <t>AM8</t>
  </si>
  <si>
    <t>BML2</t>
  </si>
  <si>
    <t>BR4</t>
  </si>
  <si>
    <t>a16</t>
  </si>
  <si>
    <t>8001U-340</t>
  </si>
  <si>
    <t>8001U-230</t>
  </si>
  <si>
    <t>TSL500</t>
  </si>
  <si>
    <t>TSL280</t>
  </si>
  <si>
    <t>b1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</si>
  <si>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</si>
  <si>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</si>
  <si>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</si>
  <si>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</si>
  <si>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</si>
  <si>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</si>
  <si>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</si>
  <si>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</si>
  <si>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</si>
  <si>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</si>
  <si>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</si>
  <si>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</si>
  <si>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</si>
  <si>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</si>
  <si>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</si>
  <si>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BML1</t>
  </si>
  <si>
    <t>BR3</t>
  </si>
  <si>
    <t>b10</t>
  </si>
  <si>
    <t>b11</t>
  </si>
  <si>
    <t>BM6</t>
  </si>
  <si>
    <t>b12</t>
  </si>
  <si>
    <t>b13</t>
  </si>
  <si>
    <t>BM7</t>
  </si>
  <si>
    <t>b14</t>
  </si>
  <si>
    <t>b15</t>
  </si>
  <si>
    <t>BM8</t>
  </si>
  <si>
    <t>b16</t>
  </si>
  <si>
    <t>TSL220</t>
  </si>
  <si>
    <t>Blue</t>
  </si>
  <si>
    <t>TSL190</t>
  </si>
  <si>
    <t>TSL140</t>
  </si>
  <si>
    <t>Orange</t>
  </si>
  <si>
    <t>c1</t>
  </si>
  <si>
    <t>CM1</t>
  </si>
  <si>
    <t>CR1</t>
  </si>
  <si>
    <t>c2</t>
  </si>
  <si>
    <t>c3</t>
  </si>
  <si>
    <t>CM2</t>
  </si>
  <si>
    <t>c4</t>
  </si>
  <si>
    <t>c5</t>
  </si>
  <si>
    <t>CM3</t>
  </si>
  <si>
    <t>CR2</t>
  </si>
  <si>
    <t>c6</t>
  </si>
  <si>
    <t>c7</t>
  </si>
  <si>
    <t>CM4</t>
  </si>
  <si>
    <t>c8</t>
  </si>
  <si>
    <t>c9</t>
  </si>
  <si>
    <t>CM5</t>
  </si>
  <si>
    <t>CML1</t>
  </si>
  <si>
    <t>CR3</t>
  </si>
  <si>
    <t>c10</t>
  </si>
  <si>
    <t>c11</t>
  </si>
  <si>
    <t>CM6</t>
  </si>
  <si>
    <t>c12</t>
  </si>
  <si>
    <t>c13</t>
  </si>
  <si>
    <t>CM7</t>
  </si>
  <si>
    <t>c14</t>
  </si>
  <si>
    <t>c15</t>
  </si>
  <si>
    <t>CM8</t>
  </si>
  <si>
    <t>c16</t>
  </si>
  <si>
    <t>d1</t>
  </si>
  <si>
    <t>DM1</t>
  </si>
  <si>
    <t>DR1</t>
  </si>
  <si>
    <t>d2</t>
  </si>
  <si>
    <t>d3</t>
  </si>
  <si>
    <t>DM2</t>
  </si>
  <si>
    <t>d4</t>
  </si>
  <si>
    <t>d5</t>
  </si>
  <si>
    <t>DM3</t>
  </si>
  <si>
    <t>DR2</t>
  </si>
  <si>
    <t>d6</t>
  </si>
  <si>
    <t>d7</t>
  </si>
  <si>
    <t>DM4</t>
  </si>
  <si>
    <t>d8</t>
  </si>
  <si>
    <t>d9</t>
  </si>
  <si>
    <t>d10</t>
  </si>
  <si>
    <t>e1</t>
  </si>
  <si>
    <t>e2</t>
  </si>
  <si>
    <t>e3</t>
  </si>
  <si>
    <t>e4</t>
  </si>
  <si>
    <t>e5</t>
  </si>
  <si>
    <t>e6</t>
  </si>
  <si>
    <t>k1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</si>
  <si>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</si>
  <si>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</si>
  <si>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</si>
  <si>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</si>
  <si>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</si>
  <si>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</si>
  <si>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</si>
  <si>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</si>
  <si>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</si>
  <si>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</si>
  <si>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</si>
  <si>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</si>
  <si>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</si>
  <si>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</si>
  <si>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</si>
  <si>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</si>
  <si>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</si>
  <si>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</si>
  <si>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</si>
  <si>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</si>
  <si>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</si>
  <si>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</si>
  <si>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k13</t>
  </si>
  <si>
    <t>KM7</t>
  </si>
  <si>
    <t>KL2</t>
  </si>
  <si>
    <t>k14</t>
  </si>
  <si>
    <t>DSL110</t>
  </si>
  <si>
    <t>DSL350</t>
  </si>
  <si>
    <t>19/03/2024</t>
  </si>
  <si>
    <t>rev 7</t>
  </si>
  <si>
    <t>Updates done on the sample</t>
  </si>
  <si>
    <t xml:space="preserve">Full brake mod </t>
  </si>
  <si>
    <t>TST length specified for separate rigging</t>
  </si>
  <si>
    <t>update materials to match load test</t>
  </si>
  <si>
    <t>add manual trim on B, C, D mids to compensate for material updates</t>
  </si>
  <si>
    <t>Luna3 18</t>
  </si>
  <si>
    <t>TST Separate</t>
  </si>
  <si>
    <t xml:space="preserve">A </t>
  </si>
  <si>
    <t>further mods done on the brakes</t>
  </si>
  <si>
    <t>Note: brakes are measured from the knot to the seam on the tab webbing.</t>
  </si>
  <si>
    <t xml:space="preserve">2D steering checksheet </t>
  </si>
  <si>
    <t>TST on brake handle</t>
  </si>
  <si>
    <t>for service centers, after glider has been flown</t>
  </si>
  <si>
    <t xml:space="preserve">for production </t>
  </si>
  <si>
    <t>2D TST : Add another mark on KL2 at 1382mm</t>
  </si>
  <si>
    <t>02/05//2024</t>
  </si>
  <si>
    <t>rev8</t>
  </si>
  <si>
    <t>TL</t>
  </si>
  <si>
    <t>Minor updates on 1st prod check.</t>
  </si>
  <si>
    <t>KL1 -50mm (+update checksheet)</t>
  </si>
  <si>
    <t>14/06/2024</t>
  </si>
  <si>
    <t>rev9</t>
  </si>
  <si>
    <t>Pasquale's updates</t>
  </si>
  <si>
    <t>- the new length of BM8 is 14 mm shorter</t>
  </si>
  <si>
    <t>- the new length of BR3 is 9 mm shorter</t>
  </si>
  <si>
    <t>BM8 - 14mm</t>
  </si>
  <si>
    <t>BR3 -9mm</t>
  </si>
  <si>
    <t>Production checksheet rev9</t>
  </si>
  <si>
    <t>Manual checksheet rev9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</si>
</sst>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rgb="FFFF0000"/>
      <name val="Calibri"/>
      <family val="2"/>
    </font>
    <font>
      <b/>
      <sz val="11"/>
      <color indexed="8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18" fillId="0" borderId="0" xfId="0" applyFont="1"/>
    <xf numFmtId="0" fontId="14" fillId="0" borderId="0" xfId="0" applyFont="1"/>
    <xf numFmtId="0" fontId="16" fillId="0" borderId="0" xfId="0" applyFon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1" fontId="19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390525</xdr:colOff>
      <xdr:row>9</xdr:row>
      <xdr:rowOff>104775</xdr:rowOff>
    </xdr:from>
    <xdr:to>
      <xdr:col>41</xdr:col>
      <xdr:colOff>1562</xdr:colOff>
      <xdr:row>44</xdr:row>
      <xdr:rowOff>181920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021F87F-1147-450D-9E6F-79D27D59BB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06650" y="1819275"/>
          <a:ext cx="11193437" cy="67732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62"/>
  <sheetViews>
    <sheetView tabSelected="1" workbookViewId="0">
      <selection activeCell="M140" sqref="M140"/>
    </sheetView>
  </sheetViews>
  <sheetFormatPr defaultRowHeight="15" x14ac:dyDescent="0.25"/>
  <cols>
    <col min="2" max="2" width="20.7109375" customWidth="1"/>
    <col min="3" max="3" width="17.140625" customWidth="1"/>
    <col min="4" max="4" width="25.42578125" customWidth="1"/>
    <col min="5" max="5" width="17" customWidth="1"/>
    <col min="6" max="6" width="12.7109375" customWidth="1"/>
  </cols>
  <sheetData>
    <row r="1" spans="1:20" x14ac:dyDescent="0.25">
      <c r="A1" t="s">
        <v>0</v>
      </c>
    </row>
    <row r="2" spans="1:20" x14ac:dyDescent="0.25">
      <c r="A2" t="s">
        <v>1</v>
      </c>
    </row>
    <row r="3" spans="1:20" x14ac:dyDescent="0.25">
      <c r="A3" t="s">
        <v>2</v>
      </c>
    </row>
    <row r="4" spans="1:20" x14ac:dyDescent="0.25">
      <c r="A4" t="s">
        <v>3</v>
      </c>
    </row>
    <row r="6" spans="1:20" x14ac:dyDescent="0.25">
      <c r="A6" t="s">
        <v>4</v>
      </c>
      <c r="B6" t="s">
        <v>5</v>
      </c>
      <c r="C6" t="s">
        <v>6</v>
      </c>
      <c r="D6" t="s">
        <v>7</v>
      </c>
      <c r="E6" t="s">
        <v>8</v>
      </c>
      <c r="G6" t="s">
        <v>9</v>
      </c>
      <c r="N6" t="s">
        <v>0</v>
      </c>
      <c r="O6" t="s">
        <v>179</v>
      </c>
    </row>
    <row r="7" spans="1:20" ht="15.75" thickBot="1" x14ac:dyDescent="0.3">
      <c r="A7" t="s">
        <v>10</v>
      </c>
      <c r="N7" t="s">
        <v>201</v>
      </c>
      <c r="R7" t="s">
        <v>187</v>
      </c>
    </row>
    <row r="8" spans="1:20" x14ac:dyDescent="0.25">
      <c r="I8" t="s">
        <v>11</v>
      </c>
      <c r="J8" t="s">
        <v>12</v>
      </c>
      <c r="K8" t="s">
        <v>13</v>
      </c>
      <c r="N8" s="4"/>
      <c r="O8" s="5" t="s">
        <v>14</v>
      </c>
      <c r="P8" s="5" t="s">
        <v>15</v>
      </c>
      <c r="Q8" s="5" t="s">
        <v>16</v>
      </c>
      <c r="R8" s="5" t="s">
        <v>17</v>
      </c>
      <c r="S8" s="5" t="s">
        <v>18</v>
      </c>
      <c r="T8" s="6" t="s">
        <v>19</v>
      </c>
    </row>
    <row r="9" spans="1:20" x14ac:dyDescent="0.25">
      <c r="A9" t="s">
        <v>20</v>
      </c>
      <c r="B9" t="s">
        <v>21</v>
      </c>
      <c r="C9" t="s">
        <v>22</v>
      </c>
      <c r="D9">
        <v>0</v>
      </c>
      <c r="E9">
        <v>1</v>
      </c>
      <c r="F9">
        <v>265</v>
      </c>
      <c r="G9">
        <v>2</v>
      </c>
      <c r="I9" t="s">
        <v>20</v>
      </c>
      <c r="J9" t="s">
        <v>23</v>
      </c>
      <c r="K9" t="s">
        <v>24</v>
      </c>
      <c r="N9" s="7">
        <v>1</v>
      </c>
      <c r="O9">
        <v>6217</v>
      </c>
      <c r="P9">
        <v>6152</v>
      </c>
      <c r="Q9">
        <v>6197</v>
      </c>
      <c r="R9">
        <v>6298</v>
      </c>
      <c r="S9">
        <v>6337</v>
      </c>
      <c r="T9" s="8">
        <v>6610</v>
      </c>
    </row>
    <row r="10" spans="1:20" x14ac:dyDescent="0.25">
      <c r="A10" t="s">
        <v>25</v>
      </c>
      <c r="B10" t="s">
        <v>21</v>
      </c>
      <c r="C10" t="s">
        <v>22</v>
      </c>
      <c r="D10">
        <v>0</v>
      </c>
      <c r="E10">
        <v>1</v>
      </c>
      <c r="F10">
        <v>240</v>
      </c>
      <c r="G10">
        <v>3</v>
      </c>
      <c r="I10" t="s">
        <v>25</v>
      </c>
      <c r="J10" t="s">
        <v>23</v>
      </c>
      <c r="K10" t="s">
        <v>24</v>
      </c>
      <c r="N10" s="7">
        <v>2</v>
      </c>
      <c r="O10">
        <v>6192</v>
      </c>
      <c r="P10">
        <v>6125</v>
      </c>
      <c r="Q10">
        <v>6167</v>
      </c>
      <c r="R10">
        <v>6267</v>
      </c>
      <c r="S10">
        <v>6308</v>
      </c>
      <c r="T10" s="8">
        <v>6382</v>
      </c>
    </row>
    <row r="11" spans="1:20" x14ac:dyDescent="0.25">
      <c r="A11" t="s">
        <v>26</v>
      </c>
      <c r="B11" t="s">
        <v>21</v>
      </c>
      <c r="C11" t="s">
        <v>22</v>
      </c>
      <c r="D11">
        <v>0</v>
      </c>
      <c r="E11">
        <v>1</v>
      </c>
      <c r="F11">
        <v>246</v>
      </c>
      <c r="G11">
        <v>6</v>
      </c>
      <c r="I11" t="s">
        <v>26</v>
      </c>
      <c r="J11" t="s">
        <v>27</v>
      </c>
      <c r="K11" t="s">
        <v>24</v>
      </c>
      <c r="N11" s="7">
        <v>3</v>
      </c>
      <c r="O11">
        <v>6162</v>
      </c>
      <c r="P11">
        <v>6090</v>
      </c>
      <c r="Q11">
        <v>6137</v>
      </c>
      <c r="R11">
        <v>6241</v>
      </c>
      <c r="S11">
        <v>6282</v>
      </c>
      <c r="T11" s="8">
        <v>6204</v>
      </c>
    </row>
    <row r="12" spans="1:20" x14ac:dyDescent="0.25">
      <c r="A12" t="s">
        <v>28</v>
      </c>
      <c r="B12" t="s">
        <v>21</v>
      </c>
      <c r="C12" t="s">
        <v>22</v>
      </c>
      <c r="D12">
        <v>0</v>
      </c>
      <c r="E12">
        <v>1</v>
      </c>
      <c r="F12">
        <v>257</v>
      </c>
      <c r="G12">
        <v>7</v>
      </c>
      <c r="I12" t="s">
        <v>28</v>
      </c>
      <c r="J12" t="s">
        <v>27</v>
      </c>
      <c r="K12" t="s">
        <v>24</v>
      </c>
      <c r="N12" s="7">
        <v>4</v>
      </c>
      <c r="O12">
        <v>6173</v>
      </c>
      <c r="P12">
        <v>6103</v>
      </c>
      <c r="Q12">
        <v>6152</v>
      </c>
      <c r="R12">
        <v>6256</v>
      </c>
      <c r="S12">
        <v>6293</v>
      </c>
      <c r="T12" s="8">
        <v>6210</v>
      </c>
    </row>
    <row r="13" spans="1:20" x14ac:dyDescent="0.25">
      <c r="A13" t="s">
        <v>29</v>
      </c>
      <c r="B13" t="s">
        <v>21</v>
      </c>
      <c r="C13" t="s">
        <v>22</v>
      </c>
      <c r="D13">
        <v>0</v>
      </c>
      <c r="E13">
        <v>1</v>
      </c>
      <c r="F13">
        <v>255</v>
      </c>
      <c r="G13">
        <v>10</v>
      </c>
      <c r="I13" t="s">
        <v>29</v>
      </c>
      <c r="J13" t="s">
        <v>30</v>
      </c>
      <c r="K13" t="s">
        <v>31</v>
      </c>
      <c r="N13" s="7">
        <v>5</v>
      </c>
      <c r="O13">
        <v>6149</v>
      </c>
      <c r="P13">
        <v>6080</v>
      </c>
      <c r="Q13">
        <v>6138</v>
      </c>
      <c r="R13">
        <v>6242</v>
      </c>
      <c r="S13">
        <v>6282</v>
      </c>
      <c r="T13" s="8">
        <v>6111</v>
      </c>
    </row>
    <row r="14" spans="1:20" x14ac:dyDescent="0.25">
      <c r="A14" t="s">
        <v>32</v>
      </c>
      <c r="B14" t="s">
        <v>33</v>
      </c>
      <c r="C14" t="s">
        <v>22</v>
      </c>
      <c r="D14">
        <v>0</v>
      </c>
      <c r="E14">
        <v>1</v>
      </c>
      <c r="F14">
        <v>240</v>
      </c>
      <c r="G14">
        <v>11</v>
      </c>
      <c r="I14" t="s">
        <v>32</v>
      </c>
      <c r="J14" t="s">
        <v>30</v>
      </c>
      <c r="K14" t="s">
        <v>31</v>
      </c>
      <c r="N14" s="7">
        <v>6</v>
      </c>
      <c r="O14">
        <v>6134</v>
      </c>
      <c r="P14">
        <v>6063</v>
      </c>
      <c r="Q14">
        <v>6115</v>
      </c>
      <c r="R14">
        <v>6210</v>
      </c>
      <c r="S14">
        <v>6248</v>
      </c>
      <c r="T14" s="8">
        <v>6019</v>
      </c>
    </row>
    <row r="15" spans="1:20" x14ac:dyDescent="0.25">
      <c r="A15" t="s">
        <v>34</v>
      </c>
      <c r="B15" t="s">
        <v>33</v>
      </c>
      <c r="C15" t="s">
        <v>22</v>
      </c>
      <c r="D15">
        <v>0</v>
      </c>
      <c r="E15">
        <v>1</v>
      </c>
      <c r="F15">
        <v>229</v>
      </c>
      <c r="G15">
        <v>14</v>
      </c>
      <c r="I15" t="s">
        <v>34</v>
      </c>
      <c r="J15" t="s">
        <v>35</v>
      </c>
      <c r="K15" t="s">
        <v>31</v>
      </c>
      <c r="N15" s="7">
        <v>7</v>
      </c>
      <c r="O15">
        <v>6122</v>
      </c>
      <c r="P15">
        <v>6058</v>
      </c>
      <c r="Q15">
        <v>6107</v>
      </c>
      <c r="R15">
        <v>6222</v>
      </c>
      <c r="S15">
        <v>0</v>
      </c>
      <c r="T15" s="8">
        <v>5940</v>
      </c>
    </row>
    <row r="16" spans="1:20" x14ac:dyDescent="0.25">
      <c r="A16" t="s">
        <v>36</v>
      </c>
      <c r="B16" t="s">
        <v>33</v>
      </c>
      <c r="C16" t="s">
        <v>22</v>
      </c>
      <c r="D16">
        <v>0</v>
      </c>
      <c r="E16">
        <v>1</v>
      </c>
      <c r="F16">
        <v>241</v>
      </c>
      <c r="G16">
        <v>15</v>
      </c>
      <c r="I16" t="s">
        <v>36</v>
      </c>
      <c r="J16" t="s">
        <v>35</v>
      </c>
      <c r="K16" t="s">
        <v>31</v>
      </c>
      <c r="N16" s="7">
        <v>8</v>
      </c>
      <c r="O16">
        <v>6134</v>
      </c>
      <c r="P16">
        <v>6083</v>
      </c>
      <c r="Q16">
        <v>6125</v>
      </c>
      <c r="R16">
        <v>6259</v>
      </c>
      <c r="S16">
        <v>0</v>
      </c>
      <c r="T16" s="8">
        <v>5942</v>
      </c>
    </row>
    <row r="17" spans="1:21" x14ac:dyDescent="0.25">
      <c r="A17" t="s">
        <v>37</v>
      </c>
      <c r="B17" t="s">
        <v>38</v>
      </c>
      <c r="C17" t="s">
        <v>22</v>
      </c>
      <c r="D17">
        <v>0</v>
      </c>
      <c r="E17">
        <v>1</v>
      </c>
      <c r="F17">
        <v>230</v>
      </c>
      <c r="G17">
        <v>18</v>
      </c>
      <c r="I17" t="s">
        <v>37</v>
      </c>
      <c r="J17" t="s">
        <v>39</v>
      </c>
      <c r="K17" t="s">
        <v>40</v>
      </c>
      <c r="L17" t="s">
        <v>41</v>
      </c>
      <c r="N17" s="7">
        <v>9</v>
      </c>
      <c r="O17">
        <v>6089</v>
      </c>
      <c r="P17">
        <f>6040-9</f>
        <v>6031</v>
      </c>
      <c r="Q17">
        <v>6149</v>
      </c>
      <c r="R17">
        <v>6210</v>
      </c>
      <c r="S17">
        <v>0</v>
      </c>
      <c r="T17" s="8">
        <v>5897</v>
      </c>
    </row>
    <row r="18" spans="1:21" x14ac:dyDescent="0.25">
      <c r="A18" t="s">
        <v>42</v>
      </c>
      <c r="B18" t="s">
        <v>43</v>
      </c>
      <c r="C18" t="s">
        <v>22</v>
      </c>
      <c r="D18">
        <v>0</v>
      </c>
      <c r="E18">
        <v>1</v>
      </c>
      <c r="F18">
        <v>208</v>
      </c>
      <c r="G18">
        <v>19</v>
      </c>
      <c r="I18" t="s">
        <v>42</v>
      </c>
      <c r="J18" t="s">
        <v>39</v>
      </c>
      <c r="K18" t="s">
        <v>40</v>
      </c>
      <c r="L18" t="s">
        <v>41</v>
      </c>
      <c r="N18" s="7">
        <v>10</v>
      </c>
      <c r="O18">
        <v>6067</v>
      </c>
      <c r="P18">
        <f>6017-9</f>
        <v>6008</v>
      </c>
      <c r="Q18">
        <v>6104</v>
      </c>
      <c r="R18">
        <v>6170</v>
      </c>
      <c r="S18">
        <v>0</v>
      </c>
      <c r="T18" s="8">
        <v>5823</v>
      </c>
    </row>
    <row r="19" spans="1:21" x14ac:dyDescent="0.25">
      <c r="A19" t="s">
        <v>44</v>
      </c>
      <c r="B19" t="s">
        <v>45</v>
      </c>
      <c r="C19" t="s">
        <v>22</v>
      </c>
      <c r="D19">
        <v>0</v>
      </c>
      <c r="E19">
        <v>1</v>
      </c>
      <c r="F19">
        <v>255</v>
      </c>
      <c r="G19">
        <v>21</v>
      </c>
      <c r="I19" t="s">
        <v>44</v>
      </c>
      <c r="J19" t="s">
        <v>46</v>
      </c>
      <c r="K19" t="s">
        <v>40</v>
      </c>
      <c r="L19" t="s">
        <v>41</v>
      </c>
      <c r="N19" s="7">
        <v>11</v>
      </c>
      <c r="O19">
        <v>6013</v>
      </c>
      <c r="P19">
        <f>5976-9</f>
        <v>5967</v>
      </c>
      <c r="Q19">
        <v>6048</v>
      </c>
      <c r="R19">
        <v>0</v>
      </c>
      <c r="S19">
        <v>0</v>
      </c>
      <c r="T19" s="8">
        <v>5829</v>
      </c>
    </row>
    <row r="20" spans="1:21" x14ac:dyDescent="0.25">
      <c r="A20" t="s">
        <v>47</v>
      </c>
      <c r="B20" t="s">
        <v>45</v>
      </c>
      <c r="C20" t="s">
        <v>22</v>
      </c>
      <c r="D20">
        <v>0</v>
      </c>
      <c r="E20">
        <v>1</v>
      </c>
      <c r="F20">
        <v>255</v>
      </c>
      <c r="G20">
        <v>22</v>
      </c>
      <c r="I20" t="s">
        <v>47</v>
      </c>
      <c r="J20" t="s">
        <v>46</v>
      </c>
      <c r="K20" t="s">
        <v>40</v>
      </c>
      <c r="L20" t="s">
        <v>41</v>
      </c>
      <c r="N20" s="7">
        <v>12</v>
      </c>
      <c r="O20">
        <v>6013</v>
      </c>
      <c r="P20">
        <f>5983-9</f>
        <v>5974</v>
      </c>
      <c r="Q20">
        <v>6040</v>
      </c>
      <c r="R20">
        <v>0</v>
      </c>
      <c r="S20">
        <v>0</v>
      </c>
      <c r="T20" s="8">
        <v>5857</v>
      </c>
    </row>
    <row r="21" spans="1:21" x14ac:dyDescent="0.25">
      <c r="A21" t="s">
        <v>48</v>
      </c>
      <c r="B21" t="s">
        <v>45</v>
      </c>
      <c r="C21" t="s">
        <v>22</v>
      </c>
      <c r="D21">
        <v>0</v>
      </c>
      <c r="E21">
        <v>1</v>
      </c>
      <c r="F21">
        <v>264</v>
      </c>
      <c r="G21">
        <v>24</v>
      </c>
      <c r="I21" t="s">
        <v>48</v>
      </c>
      <c r="J21" t="s">
        <v>49</v>
      </c>
      <c r="K21" t="s">
        <v>41</v>
      </c>
      <c r="N21" s="7">
        <v>13</v>
      </c>
      <c r="O21">
        <v>5929</v>
      </c>
      <c r="P21">
        <f>5906-9</f>
        <v>5897</v>
      </c>
      <c r="Q21">
        <v>5967</v>
      </c>
      <c r="R21">
        <v>0</v>
      </c>
      <c r="S21">
        <v>0</v>
      </c>
      <c r="T21" s="8">
        <v>5696</v>
      </c>
      <c r="U21" t="s">
        <v>180</v>
      </c>
    </row>
    <row r="22" spans="1:21" x14ac:dyDescent="0.25">
      <c r="A22" t="s">
        <v>50</v>
      </c>
      <c r="B22" t="s">
        <v>45</v>
      </c>
      <c r="C22" t="s">
        <v>22</v>
      </c>
      <c r="D22">
        <v>0</v>
      </c>
      <c r="E22">
        <v>1</v>
      </c>
      <c r="F22">
        <v>248</v>
      </c>
      <c r="G22">
        <v>25</v>
      </c>
      <c r="I22" t="s">
        <v>50</v>
      </c>
      <c r="J22" t="s">
        <v>49</v>
      </c>
      <c r="K22" t="s">
        <v>41</v>
      </c>
      <c r="N22" s="7">
        <v>14</v>
      </c>
      <c r="O22">
        <v>5913</v>
      </c>
      <c r="P22">
        <f>5898-9</f>
        <v>5889</v>
      </c>
      <c r="Q22">
        <v>5942</v>
      </c>
      <c r="R22">
        <v>0</v>
      </c>
      <c r="S22">
        <v>0</v>
      </c>
      <c r="T22" s="8">
        <v>5536</v>
      </c>
      <c r="U22" t="s">
        <v>180</v>
      </c>
    </row>
    <row r="23" spans="1:21" x14ac:dyDescent="0.25">
      <c r="A23" t="s">
        <v>51</v>
      </c>
      <c r="B23" t="s">
        <v>45</v>
      </c>
      <c r="C23" t="s">
        <v>22</v>
      </c>
      <c r="D23">
        <v>0</v>
      </c>
      <c r="E23">
        <v>1</v>
      </c>
      <c r="F23">
        <v>309</v>
      </c>
      <c r="G23">
        <v>27</v>
      </c>
      <c r="I23" t="s">
        <v>51</v>
      </c>
      <c r="J23" t="s">
        <v>52</v>
      </c>
      <c r="K23" t="s">
        <v>53</v>
      </c>
      <c r="L23" t="s">
        <v>54</v>
      </c>
      <c r="N23" s="7">
        <v>15</v>
      </c>
      <c r="O23">
        <v>5724</v>
      </c>
      <c r="P23">
        <f>5718-14</f>
        <v>5704</v>
      </c>
      <c r="Q23">
        <v>5836</v>
      </c>
      <c r="R23">
        <v>0</v>
      </c>
      <c r="S23">
        <v>0</v>
      </c>
      <c r="T23" s="8">
        <v>0</v>
      </c>
    </row>
    <row r="24" spans="1:21" ht="15.75" thickBot="1" x14ac:dyDescent="0.3">
      <c r="A24" t="s">
        <v>55</v>
      </c>
      <c r="B24" t="s">
        <v>45</v>
      </c>
      <c r="C24" t="s">
        <v>22</v>
      </c>
      <c r="D24">
        <v>0</v>
      </c>
      <c r="E24">
        <v>1</v>
      </c>
      <c r="F24">
        <v>255</v>
      </c>
      <c r="G24">
        <v>28</v>
      </c>
      <c r="I24" t="s">
        <v>55</v>
      </c>
      <c r="J24" t="s">
        <v>52</v>
      </c>
      <c r="K24" t="s">
        <v>53</v>
      </c>
      <c r="L24" t="s">
        <v>54</v>
      </c>
      <c r="N24" s="9">
        <v>16</v>
      </c>
      <c r="O24" s="10">
        <v>5670</v>
      </c>
      <c r="P24" s="10">
        <f>5692-14</f>
        <v>5678</v>
      </c>
      <c r="Q24" s="10">
        <v>5802</v>
      </c>
      <c r="R24" s="10">
        <v>0</v>
      </c>
      <c r="S24" s="10">
        <v>0</v>
      </c>
      <c r="T24" s="11">
        <v>0</v>
      </c>
    </row>
    <row r="25" spans="1:21" x14ac:dyDescent="0.25">
      <c r="A25" t="s">
        <v>23</v>
      </c>
      <c r="B25" t="s">
        <v>56</v>
      </c>
      <c r="C25" t="s">
        <v>22</v>
      </c>
      <c r="D25">
        <v>1</v>
      </c>
      <c r="E25">
        <v>1</v>
      </c>
      <c r="F25">
        <v>2436</v>
      </c>
      <c r="G25">
        <v>-1</v>
      </c>
    </row>
    <row r="26" spans="1:21" x14ac:dyDescent="0.25">
      <c r="A26" t="s">
        <v>27</v>
      </c>
      <c r="B26" t="s">
        <v>56</v>
      </c>
      <c r="C26" t="s">
        <v>22</v>
      </c>
      <c r="D26">
        <v>1</v>
      </c>
      <c r="E26">
        <v>1</v>
      </c>
      <c r="F26">
        <v>2400</v>
      </c>
      <c r="G26">
        <v>-1</v>
      </c>
      <c r="N26" t="s">
        <v>0</v>
      </c>
      <c r="O26" t="s">
        <v>179</v>
      </c>
    </row>
    <row r="27" spans="1:21" ht="15.75" thickBot="1" x14ac:dyDescent="0.3">
      <c r="A27" t="s">
        <v>30</v>
      </c>
      <c r="B27" t="s">
        <v>57</v>
      </c>
      <c r="C27" t="s">
        <v>22</v>
      </c>
      <c r="D27">
        <v>1</v>
      </c>
      <c r="E27">
        <v>1</v>
      </c>
      <c r="F27">
        <v>2275</v>
      </c>
      <c r="G27">
        <v>-1</v>
      </c>
      <c r="N27" t="s">
        <v>202</v>
      </c>
      <c r="Q27" t="s">
        <v>186</v>
      </c>
    </row>
    <row r="28" spans="1:21" x14ac:dyDescent="0.25">
      <c r="A28" t="s">
        <v>35</v>
      </c>
      <c r="B28" t="s">
        <v>57</v>
      </c>
      <c r="C28" t="s">
        <v>22</v>
      </c>
      <c r="D28">
        <v>1</v>
      </c>
      <c r="E28">
        <v>1</v>
      </c>
      <c r="F28">
        <v>2274</v>
      </c>
      <c r="G28">
        <v>-1</v>
      </c>
      <c r="N28" s="4"/>
      <c r="O28" s="5" t="s">
        <v>181</v>
      </c>
      <c r="P28" s="5" t="s">
        <v>15</v>
      </c>
      <c r="Q28" s="5" t="s">
        <v>16</v>
      </c>
      <c r="R28" s="5" t="s">
        <v>17</v>
      </c>
      <c r="S28" s="5" t="s">
        <v>18</v>
      </c>
      <c r="T28" s="6" t="s">
        <v>19</v>
      </c>
    </row>
    <row r="29" spans="1:21" x14ac:dyDescent="0.25">
      <c r="A29" t="s">
        <v>39</v>
      </c>
      <c r="B29" t="s">
        <v>33</v>
      </c>
      <c r="C29" t="s">
        <v>22</v>
      </c>
      <c r="D29">
        <v>1</v>
      </c>
      <c r="E29">
        <v>1</v>
      </c>
      <c r="F29">
        <v>1184</v>
      </c>
      <c r="G29">
        <v>-1</v>
      </c>
      <c r="N29" s="7">
        <v>1</v>
      </c>
      <c r="O29">
        <v>6220</v>
      </c>
      <c r="P29">
        <v>6149</v>
      </c>
      <c r="Q29">
        <v>6191</v>
      </c>
      <c r="R29">
        <v>6292</v>
      </c>
      <c r="S29">
        <v>6331</v>
      </c>
      <c r="T29" s="8">
        <v>6610</v>
      </c>
    </row>
    <row r="30" spans="1:21" x14ac:dyDescent="0.25">
      <c r="A30" t="s">
        <v>46</v>
      </c>
      <c r="B30" t="s">
        <v>38</v>
      </c>
      <c r="C30" t="s">
        <v>22</v>
      </c>
      <c r="D30">
        <v>1</v>
      </c>
      <c r="E30">
        <v>1</v>
      </c>
      <c r="F30">
        <v>1081</v>
      </c>
      <c r="G30">
        <v>-1</v>
      </c>
      <c r="N30" s="7">
        <v>2</v>
      </c>
      <c r="O30">
        <v>6195</v>
      </c>
      <c r="P30">
        <v>6122</v>
      </c>
      <c r="Q30">
        <v>6161</v>
      </c>
      <c r="R30">
        <v>6261</v>
      </c>
      <c r="S30">
        <v>6302</v>
      </c>
      <c r="T30" s="8">
        <v>6382</v>
      </c>
    </row>
    <row r="31" spans="1:21" x14ac:dyDescent="0.25">
      <c r="A31" t="s">
        <v>49</v>
      </c>
      <c r="B31" t="s">
        <v>43</v>
      </c>
      <c r="C31" t="s">
        <v>22</v>
      </c>
      <c r="D31">
        <v>1</v>
      </c>
      <c r="E31">
        <v>1</v>
      </c>
      <c r="F31">
        <v>1973</v>
      </c>
      <c r="G31">
        <v>-1</v>
      </c>
      <c r="N31" s="7">
        <v>3</v>
      </c>
      <c r="O31">
        <v>6165</v>
      </c>
      <c r="P31">
        <v>6087</v>
      </c>
      <c r="Q31">
        <v>6131</v>
      </c>
      <c r="R31">
        <v>6235</v>
      </c>
      <c r="S31">
        <v>6276</v>
      </c>
      <c r="T31" s="8">
        <v>6204</v>
      </c>
    </row>
    <row r="32" spans="1:21" x14ac:dyDescent="0.25">
      <c r="A32" t="s">
        <v>52</v>
      </c>
      <c r="B32" t="s">
        <v>45</v>
      </c>
      <c r="C32" t="s">
        <v>22</v>
      </c>
      <c r="D32">
        <v>1</v>
      </c>
      <c r="E32">
        <v>1</v>
      </c>
      <c r="F32">
        <v>318</v>
      </c>
      <c r="G32">
        <v>-1</v>
      </c>
      <c r="N32" s="7">
        <v>4</v>
      </c>
      <c r="O32">
        <v>6176</v>
      </c>
      <c r="P32">
        <v>6100</v>
      </c>
      <c r="Q32">
        <v>6146</v>
      </c>
      <c r="R32">
        <v>6250</v>
      </c>
      <c r="S32">
        <v>6287</v>
      </c>
      <c r="T32" s="8">
        <v>6210</v>
      </c>
    </row>
    <row r="33" spans="1:21" x14ac:dyDescent="0.25">
      <c r="A33" t="s">
        <v>24</v>
      </c>
      <c r="B33" t="s">
        <v>58</v>
      </c>
      <c r="C33" t="s">
        <v>22</v>
      </c>
      <c r="D33">
        <v>0</v>
      </c>
      <c r="E33">
        <v>0</v>
      </c>
      <c r="F33">
        <v>3005</v>
      </c>
      <c r="G33">
        <v>-1</v>
      </c>
      <c r="N33" s="7">
        <v>5</v>
      </c>
      <c r="O33">
        <v>6149</v>
      </c>
      <c r="P33">
        <v>6077</v>
      </c>
      <c r="Q33">
        <v>6133</v>
      </c>
      <c r="R33">
        <v>6237</v>
      </c>
      <c r="S33">
        <v>6276</v>
      </c>
      <c r="T33" s="8">
        <v>6111</v>
      </c>
    </row>
    <row r="34" spans="1:21" x14ac:dyDescent="0.25">
      <c r="A34" t="s">
        <v>31</v>
      </c>
      <c r="B34" t="s">
        <v>58</v>
      </c>
      <c r="C34" t="s">
        <v>22</v>
      </c>
      <c r="D34">
        <v>0</v>
      </c>
      <c r="E34">
        <v>0</v>
      </c>
      <c r="F34">
        <v>3105</v>
      </c>
      <c r="G34">
        <v>-1</v>
      </c>
      <c r="N34" s="7">
        <v>6</v>
      </c>
      <c r="O34">
        <v>6134</v>
      </c>
      <c r="P34">
        <v>6060</v>
      </c>
      <c r="Q34">
        <v>6110</v>
      </c>
      <c r="R34">
        <v>6205</v>
      </c>
      <c r="S34">
        <v>6242</v>
      </c>
      <c r="T34" s="8">
        <v>6019</v>
      </c>
    </row>
    <row r="35" spans="1:21" x14ac:dyDescent="0.25">
      <c r="A35" t="s">
        <v>40</v>
      </c>
      <c r="B35" t="s">
        <v>57</v>
      </c>
      <c r="C35" t="s">
        <v>22</v>
      </c>
      <c r="D35">
        <v>1</v>
      </c>
      <c r="E35">
        <v>1</v>
      </c>
      <c r="F35">
        <v>995</v>
      </c>
      <c r="G35">
        <v>-1</v>
      </c>
      <c r="N35" s="7">
        <v>7</v>
      </c>
      <c r="O35">
        <v>6122</v>
      </c>
      <c r="P35">
        <v>6055</v>
      </c>
      <c r="Q35">
        <v>6102</v>
      </c>
      <c r="R35">
        <v>6217</v>
      </c>
      <c r="S35">
        <v>0</v>
      </c>
      <c r="T35" s="8">
        <v>5940</v>
      </c>
    </row>
    <row r="36" spans="1:21" x14ac:dyDescent="0.25">
      <c r="A36" t="s">
        <v>41</v>
      </c>
      <c r="B36" t="s">
        <v>59</v>
      </c>
      <c r="C36" t="s">
        <v>22</v>
      </c>
      <c r="D36">
        <v>0</v>
      </c>
      <c r="E36">
        <v>0</v>
      </c>
      <c r="F36">
        <v>3170</v>
      </c>
      <c r="G36">
        <v>-1</v>
      </c>
      <c r="N36" s="7">
        <v>8</v>
      </c>
      <c r="O36">
        <v>6134</v>
      </c>
      <c r="P36">
        <v>6080</v>
      </c>
      <c r="Q36">
        <v>6120</v>
      </c>
      <c r="R36">
        <v>6254</v>
      </c>
      <c r="S36">
        <v>0</v>
      </c>
      <c r="T36" s="8">
        <v>5942</v>
      </c>
    </row>
    <row r="37" spans="1:21" x14ac:dyDescent="0.25">
      <c r="A37" t="s">
        <v>60</v>
      </c>
      <c r="B37" t="s">
        <v>43</v>
      </c>
      <c r="C37" t="s">
        <v>22</v>
      </c>
      <c r="D37">
        <v>0</v>
      </c>
      <c r="E37">
        <v>1</v>
      </c>
      <c r="F37">
        <v>264</v>
      </c>
      <c r="G37">
        <v>2</v>
      </c>
      <c r="I37" t="s">
        <v>60</v>
      </c>
      <c r="J37" t="s">
        <v>61</v>
      </c>
      <c r="K37" t="s">
        <v>62</v>
      </c>
      <c r="N37" s="7">
        <v>9</v>
      </c>
      <c r="O37">
        <v>6087</v>
      </c>
      <c r="P37">
        <f>6036-9</f>
        <v>6027</v>
      </c>
      <c r="Q37">
        <v>6145</v>
      </c>
      <c r="R37">
        <v>6206</v>
      </c>
      <c r="S37">
        <v>0</v>
      </c>
      <c r="T37" s="8">
        <v>5897</v>
      </c>
    </row>
    <row r="38" spans="1:21" x14ac:dyDescent="0.25">
      <c r="A38" t="s">
        <v>63</v>
      </c>
      <c r="B38" t="s">
        <v>43</v>
      </c>
      <c r="C38" t="s">
        <v>22</v>
      </c>
      <c r="D38">
        <v>0</v>
      </c>
      <c r="E38">
        <v>1</v>
      </c>
      <c r="F38">
        <v>237</v>
      </c>
      <c r="G38">
        <v>3</v>
      </c>
      <c r="I38" t="s">
        <v>63</v>
      </c>
      <c r="J38" t="s">
        <v>61</v>
      </c>
      <c r="K38" t="s">
        <v>62</v>
      </c>
      <c r="N38" s="7">
        <v>10</v>
      </c>
      <c r="O38">
        <v>6065</v>
      </c>
      <c r="P38">
        <f>6013-9</f>
        <v>6004</v>
      </c>
      <c r="Q38">
        <v>6100</v>
      </c>
      <c r="R38">
        <v>6166</v>
      </c>
      <c r="S38">
        <v>0</v>
      </c>
      <c r="T38" s="8">
        <v>5823</v>
      </c>
    </row>
    <row r="39" spans="1:21" x14ac:dyDescent="0.25">
      <c r="A39" t="s">
        <v>64</v>
      </c>
      <c r="B39" t="s">
        <v>43</v>
      </c>
      <c r="C39" t="s">
        <v>22</v>
      </c>
      <c r="D39">
        <v>0</v>
      </c>
      <c r="E39">
        <v>1</v>
      </c>
      <c r="F39">
        <v>261</v>
      </c>
      <c r="G39">
        <v>6</v>
      </c>
      <c r="I39" t="s">
        <v>64</v>
      </c>
      <c r="J39" t="s">
        <v>65</v>
      </c>
      <c r="K39" t="s">
        <v>62</v>
      </c>
      <c r="N39" s="7">
        <v>11</v>
      </c>
      <c r="O39">
        <v>6008</v>
      </c>
      <c r="P39">
        <f>5972-9</f>
        <v>5963</v>
      </c>
      <c r="Q39">
        <v>6048</v>
      </c>
      <c r="R39">
        <v>0</v>
      </c>
      <c r="S39">
        <v>0</v>
      </c>
      <c r="T39" s="8">
        <v>5829</v>
      </c>
    </row>
    <row r="40" spans="1:21" x14ac:dyDescent="0.25">
      <c r="A40" t="s">
        <v>66</v>
      </c>
      <c r="B40" t="s">
        <v>43</v>
      </c>
      <c r="C40" t="s">
        <v>22</v>
      </c>
      <c r="D40">
        <v>0</v>
      </c>
      <c r="E40">
        <v>1</v>
      </c>
      <c r="F40">
        <v>274</v>
      </c>
      <c r="G40">
        <v>7</v>
      </c>
      <c r="I40" t="s">
        <v>66</v>
      </c>
      <c r="J40" t="s">
        <v>65</v>
      </c>
      <c r="K40" t="s">
        <v>62</v>
      </c>
      <c r="N40" s="7">
        <v>12</v>
      </c>
      <c r="O40">
        <v>6008</v>
      </c>
      <c r="P40">
        <f>5979-9</f>
        <v>5970</v>
      </c>
      <c r="Q40">
        <v>6040</v>
      </c>
      <c r="R40">
        <v>0</v>
      </c>
      <c r="S40">
        <v>0</v>
      </c>
      <c r="T40" s="8">
        <v>5857</v>
      </c>
    </row>
    <row r="41" spans="1:21" x14ac:dyDescent="0.25">
      <c r="A41" t="s">
        <v>67</v>
      </c>
      <c r="B41" t="s">
        <v>43</v>
      </c>
      <c r="C41" t="s">
        <v>22</v>
      </c>
      <c r="D41">
        <v>0</v>
      </c>
      <c r="E41">
        <v>1</v>
      </c>
      <c r="F41">
        <v>259</v>
      </c>
      <c r="G41">
        <v>10</v>
      </c>
      <c r="I41" t="s">
        <v>67</v>
      </c>
      <c r="J41" t="s">
        <v>68</v>
      </c>
      <c r="K41" t="s">
        <v>69</v>
      </c>
      <c r="N41" s="7">
        <v>13</v>
      </c>
      <c r="O41">
        <v>5924</v>
      </c>
      <c r="P41">
        <f>5902-9</f>
        <v>5893</v>
      </c>
      <c r="Q41">
        <v>5967</v>
      </c>
      <c r="R41">
        <v>0</v>
      </c>
      <c r="S41">
        <v>0</v>
      </c>
      <c r="T41" s="8">
        <v>5696</v>
      </c>
      <c r="U41" t="s">
        <v>180</v>
      </c>
    </row>
    <row r="42" spans="1:21" x14ac:dyDescent="0.25">
      <c r="A42" t="s">
        <v>70</v>
      </c>
      <c r="B42" t="s">
        <v>43</v>
      </c>
      <c r="C42" t="s">
        <v>22</v>
      </c>
      <c r="D42">
        <v>0</v>
      </c>
      <c r="E42">
        <v>1</v>
      </c>
      <c r="F42">
        <v>242</v>
      </c>
      <c r="G42">
        <v>11</v>
      </c>
      <c r="I42" t="s">
        <v>70</v>
      </c>
      <c r="J42" t="s">
        <v>68</v>
      </c>
      <c r="K42" t="s">
        <v>69</v>
      </c>
      <c r="N42" s="7">
        <v>14</v>
      </c>
      <c r="O42">
        <v>5908</v>
      </c>
      <c r="P42">
        <f>5894-9</f>
        <v>5885</v>
      </c>
      <c r="Q42">
        <v>5942</v>
      </c>
      <c r="R42">
        <v>0</v>
      </c>
      <c r="S42">
        <v>0</v>
      </c>
      <c r="T42" s="8">
        <v>5536</v>
      </c>
      <c r="U42" t="s">
        <v>180</v>
      </c>
    </row>
    <row r="43" spans="1:21" x14ac:dyDescent="0.25">
      <c r="A43" t="s">
        <v>71</v>
      </c>
      <c r="B43" t="s">
        <v>45</v>
      </c>
      <c r="C43" t="s">
        <v>22</v>
      </c>
      <c r="D43">
        <v>0</v>
      </c>
      <c r="E43">
        <v>1</v>
      </c>
      <c r="F43">
        <v>235</v>
      </c>
      <c r="G43">
        <v>14</v>
      </c>
      <c r="I43" t="s">
        <v>71</v>
      </c>
      <c r="J43" t="s">
        <v>72</v>
      </c>
      <c r="K43" t="s">
        <v>69</v>
      </c>
      <c r="N43" s="7">
        <v>15</v>
      </c>
      <c r="O43">
        <v>5718</v>
      </c>
      <c r="P43">
        <f>5712-14</f>
        <v>5698</v>
      </c>
      <c r="Q43">
        <v>5830</v>
      </c>
      <c r="R43">
        <v>0</v>
      </c>
      <c r="S43">
        <v>0</v>
      </c>
      <c r="T43" s="8">
        <v>0</v>
      </c>
    </row>
    <row r="44" spans="1:21" ht="15.75" thickBot="1" x14ac:dyDescent="0.3">
      <c r="A44" t="s">
        <v>73</v>
      </c>
      <c r="B44" t="s">
        <v>45</v>
      </c>
      <c r="C44" t="s">
        <v>22</v>
      </c>
      <c r="D44">
        <v>0</v>
      </c>
      <c r="E44">
        <v>1</v>
      </c>
      <c r="F44">
        <v>260</v>
      </c>
      <c r="G44">
        <v>15</v>
      </c>
      <c r="I44" t="s">
        <v>73</v>
      </c>
      <c r="J44" t="s">
        <v>72</v>
      </c>
      <c r="K44" t="s">
        <v>69</v>
      </c>
      <c r="N44" s="9">
        <v>16</v>
      </c>
      <c r="O44" s="10">
        <v>5664</v>
      </c>
      <c r="P44" s="10">
        <f>5686-14</f>
        <v>5672</v>
      </c>
      <c r="Q44" s="10">
        <v>5796</v>
      </c>
      <c r="R44" s="10">
        <v>0</v>
      </c>
      <c r="S44" s="10">
        <v>0</v>
      </c>
      <c r="T44" s="11">
        <v>0</v>
      </c>
    </row>
    <row r="45" spans="1:21" x14ac:dyDescent="0.25">
      <c r="A45" t="s">
        <v>74</v>
      </c>
      <c r="B45" t="s">
        <v>45</v>
      </c>
      <c r="C45" t="s">
        <v>22</v>
      </c>
      <c r="D45">
        <v>0</v>
      </c>
      <c r="E45">
        <v>1</v>
      </c>
      <c r="F45">
        <v>275</v>
      </c>
      <c r="G45">
        <v>18</v>
      </c>
      <c r="I45" t="s">
        <v>74</v>
      </c>
      <c r="J45" t="s">
        <v>75</v>
      </c>
      <c r="K45" t="s">
        <v>76</v>
      </c>
      <c r="L45" t="s">
        <v>77</v>
      </c>
      <c r="N45" t="s">
        <v>183</v>
      </c>
    </row>
    <row r="46" spans="1:21" x14ac:dyDescent="0.25">
      <c r="A46" t="s">
        <v>78</v>
      </c>
      <c r="B46" t="s">
        <v>45</v>
      </c>
      <c r="C46" t="s">
        <v>22</v>
      </c>
      <c r="D46">
        <v>0</v>
      </c>
      <c r="E46">
        <v>1</v>
      </c>
      <c r="F46">
        <v>252</v>
      </c>
      <c r="G46">
        <v>19</v>
      </c>
      <c r="I46" t="s">
        <v>78</v>
      </c>
      <c r="J46" t="s">
        <v>75</v>
      </c>
      <c r="K46" t="s">
        <v>76</v>
      </c>
      <c r="L46" t="s">
        <v>77</v>
      </c>
    </row>
    <row r="47" spans="1:21" x14ac:dyDescent="0.25">
      <c r="A47" t="s">
        <v>79</v>
      </c>
      <c r="B47" t="s">
        <v>45</v>
      </c>
      <c r="C47" t="s">
        <v>22</v>
      </c>
      <c r="D47">
        <v>0</v>
      </c>
      <c r="E47">
        <v>1</v>
      </c>
      <c r="F47">
        <v>242</v>
      </c>
      <c r="G47">
        <v>21</v>
      </c>
      <c r="I47" t="s">
        <v>79</v>
      </c>
      <c r="J47" t="s">
        <v>80</v>
      </c>
      <c r="K47" t="s">
        <v>76</v>
      </c>
      <c r="L47" t="s">
        <v>77</v>
      </c>
      <c r="N47" t="s">
        <v>184</v>
      </c>
    </row>
    <row r="48" spans="1:21" x14ac:dyDescent="0.25">
      <c r="A48" t="s">
        <v>81</v>
      </c>
      <c r="B48" t="s">
        <v>45</v>
      </c>
      <c r="C48" t="s">
        <v>22</v>
      </c>
      <c r="D48">
        <v>0</v>
      </c>
      <c r="E48">
        <v>1</v>
      </c>
      <c r="F48">
        <v>249</v>
      </c>
      <c r="G48">
        <v>22</v>
      </c>
      <c r="I48" t="s">
        <v>81</v>
      </c>
      <c r="J48" t="s">
        <v>80</v>
      </c>
      <c r="K48" t="s">
        <v>76</v>
      </c>
      <c r="L48" t="s">
        <v>77</v>
      </c>
      <c r="N48" t="s">
        <v>166</v>
      </c>
      <c r="O48">
        <v>5418</v>
      </c>
      <c r="P48" s="12" t="s">
        <v>185</v>
      </c>
    </row>
    <row r="49" spans="1:16" x14ac:dyDescent="0.25">
      <c r="A49" t="s">
        <v>82</v>
      </c>
      <c r="B49" t="s">
        <v>45</v>
      </c>
      <c r="C49" t="s">
        <v>22</v>
      </c>
      <c r="D49">
        <v>0</v>
      </c>
      <c r="E49">
        <v>1</v>
      </c>
      <c r="F49">
        <v>243</v>
      </c>
      <c r="G49">
        <v>24</v>
      </c>
      <c r="I49" t="s">
        <v>82</v>
      </c>
      <c r="J49" t="s">
        <v>83</v>
      </c>
      <c r="K49" t="s">
        <v>77</v>
      </c>
      <c r="N49" t="s">
        <v>169</v>
      </c>
      <c r="O49">
        <v>5258</v>
      </c>
      <c r="P49" s="12" t="s">
        <v>185</v>
      </c>
    </row>
    <row r="50" spans="1:16" x14ac:dyDescent="0.25">
      <c r="A50" t="s">
        <v>84</v>
      </c>
      <c r="B50" t="s">
        <v>45</v>
      </c>
      <c r="C50" t="s">
        <v>22</v>
      </c>
      <c r="D50">
        <v>0</v>
      </c>
      <c r="E50">
        <v>1</v>
      </c>
      <c r="F50">
        <v>235</v>
      </c>
      <c r="G50">
        <v>25</v>
      </c>
      <c r="I50" t="s">
        <v>84</v>
      </c>
      <c r="J50" t="s">
        <v>83</v>
      </c>
      <c r="K50" t="s">
        <v>77</v>
      </c>
    </row>
    <row r="51" spans="1:16" x14ac:dyDescent="0.25">
      <c r="A51" t="s">
        <v>85</v>
      </c>
      <c r="B51" t="s">
        <v>45</v>
      </c>
      <c r="C51" t="s">
        <v>22</v>
      </c>
      <c r="D51">
        <v>0</v>
      </c>
      <c r="E51">
        <v>1</v>
      </c>
      <c r="F51">
        <v>264</v>
      </c>
      <c r="G51">
        <v>27</v>
      </c>
      <c r="I51" t="s">
        <v>85</v>
      </c>
      <c r="J51" t="s">
        <v>86</v>
      </c>
      <c r="K51" t="s">
        <v>53</v>
      </c>
      <c r="L51" t="s">
        <v>54</v>
      </c>
    </row>
    <row r="52" spans="1:16" x14ac:dyDescent="0.25">
      <c r="A52" t="s">
        <v>87</v>
      </c>
      <c r="B52" t="s">
        <v>45</v>
      </c>
      <c r="C52" t="s">
        <v>22</v>
      </c>
      <c r="D52">
        <v>0</v>
      </c>
      <c r="E52">
        <v>1</v>
      </c>
      <c r="F52">
        <v>238</v>
      </c>
      <c r="G52">
        <v>28</v>
      </c>
      <c r="I52" t="s">
        <v>87</v>
      </c>
      <c r="J52" t="s">
        <v>86</v>
      </c>
      <c r="K52" t="s">
        <v>53</v>
      </c>
      <c r="L52" t="s">
        <v>54</v>
      </c>
    </row>
    <row r="53" spans="1:16" x14ac:dyDescent="0.25">
      <c r="A53" t="s">
        <v>61</v>
      </c>
      <c r="B53" t="s">
        <v>33</v>
      </c>
      <c r="C53" t="s">
        <v>22</v>
      </c>
      <c r="D53">
        <v>1</v>
      </c>
      <c r="E53">
        <v>1</v>
      </c>
      <c r="F53">
        <v>2285</v>
      </c>
      <c r="G53">
        <v>-1</v>
      </c>
    </row>
    <row r="54" spans="1:16" x14ac:dyDescent="0.25">
      <c r="A54" t="s">
        <v>65</v>
      </c>
      <c r="B54" t="s">
        <v>33</v>
      </c>
      <c r="C54" t="s">
        <v>22</v>
      </c>
      <c r="D54">
        <v>1</v>
      </c>
      <c r="E54">
        <v>1</v>
      </c>
      <c r="F54">
        <v>2226</v>
      </c>
      <c r="G54">
        <v>-1</v>
      </c>
    </row>
    <row r="55" spans="1:16" x14ac:dyDescent="0.25">
      <c r="A55" t="s">
        <v>68</v>
      </c>
      <c r="B55" s="1" t="s">
        <v>33</v>
      </c>
      <c r="C55" t="s">
        <v>22</v>
      </c>
      <c r="D55">
        <v>1</v>
      </c>
      <c r="E55">
        <v>1</v>
      </c>
      <c r="F55">
        <v>1864</v>
      </c>
      <c r="G55">
        <v>-1</v>
      </c>
    </row>
    <row r="56" spans="1:16" x14ac:dyDescent="0.25">
      <c r="A56" t="s">
        <v>72</v>
      </c>
      <c r="B56" s="1" t="s">
        <v>38</v>
      </c>
      <c r="C56" t="s">
        <v>22</v>
      </c>
      <c r="D56">
        <v>1</v>
      </c>
      <c r="E56">
        <v>1</v>
      </c>
      <c r="F56">
        <v>1865</v>
      </c>
      <c r="G56">
        <v>-1</v>
      </c>
    </row>
    <row r="57" spans="1:16" x14ac:dyDescent="0.25">
      <c r="A57" t="s">
        <v>75</v>
      </c>
      <c r="B57" t="s">
        <v>43</v>
      </c>
      <c r="C57" t="s">
        <v>22</v>
      </c>
      <c r="D57">
        <v>1</v>
      </c>
      <c r="E57">
        <v>1</v>
      </c>
      <c r="F57">
        <v>1090</v>
      </c>
      <c r="G57">
        <v>-1</v>
      </c>
    </row>
    <row r="58" spans="1:16" x14ac:dyDescent="0.25">
      <c r="A58" t="s">
        <v>80</v>
      </c>
      <c r="B58" t="s">
        <v>43</v>
      </c>
      <c r="C58" t="s">
        <v>22</v>
      </c>
      <c r="D58">
        <v>1</v>
      </c>
      <c r="E58">
        <v>1</v>
      </c>
      <c r="F58">
        <v>1059</v>
      </c>
      <c r="G58">
        <v>-1</v>
      </c>
    </row>
    <row r="59" spans="1:16" x14ac:dyDescent="0.25">
      <c r="A59" t="s">
        <v>83</v>
      </c>
      <c r="B59" t="s">
        <v>45</v>
      </c>
      <c r="C59" t="s">
        <v>22</v>
      </c>
      <c r="D59">
        <v>1</v>
      </c>
      <c r="E59">
        <v>1</v>
      </c>
      <c r="F59">
        <v>1862</v>
      </c>
      <c r="G59">
        <v>-1</v>
      </c>
    </row>
    <row r="60" spans="1:16" x14ac:dyDescent="0.25">
      <c r="A60" t="s">
        <v>86</v>
      </c>
      <c r="B60" t="s">
        <v>45</v>
      </c>
      <c r="C60" t="s">
        <v>22</v>
      </c>
      <c r="D60">
        <v>1</v>
      </c>
      <c r="E60">
        <v>1</v>
      </c>
      <c r="F60" s="2">
        <f>355-14</f>
        <v>341</v>
      </c>
      <c r="G60">
        <v>-1</v>
      </c>
    </row>
    <row r="61" spans="1:16" x14ac:dyDescent="0.25">
      <c r="A61" t="s">
        <v>62</v>
      </c>
      <c r="B61" t="s">
        <v>88</v>
      </c>
      <c r="C61" t="s">
        <v>89</v>
      </c>
      <c r="D61">
        <v>0</v>
      </c>
      <c r="E61">
        <v>0</v>
      </c>
      <c r="F61">
        <v>3081</v>
      </c>
      <c r="G61">
        <v>-1</v>
      </c>
    </row>
    <row r="62" spans="1:16" x14ac:dyDescent="0.25">
      <c r="A62" t="s">
        <v>69</v>
      </c>
      <c r="B62" t="s">
        <v>90</v>
      </c>
      <c r="C62" t="s">
        <v>89</v>
      </c>
      <c r="D62">
        <v>0</v>
      </c>
      <c r="E62">
        <v>0</v>
      </c>
      <c r="F62">
        <v>3433</v>
      </c>
      <c r="G62">
        <v>-1</v>
      </c>
    </row>
    <row r="63" spans="1:16" x14ac:dyDescent="0.25">
      <c r="A63" t="s">
        <v>76</v>
      </c>
      <c r="B63" s="1" t="s">
        <v>33</v>
      </c>
      <c r="C63" t="s">
        <v>22</v>
      </c>
      <c r="D63">
        <v>1</v>
      </c>
      <c r="E63">
        <v>1</v>
      </c>
      <c r="F63">
        <v>883</v>
      </c>
      <c r="G63">
        <v>-1</v>
      </c>
    </row>
    <row r="64" spans="1:16" x14ac:dyDescent="0.25">
      <c r="A64" t="s">
        <v>77</v>
      </c>
      <c r="B64" t="s">
        <v>91</v>
      </c>
      <c r="C64" t="s">
        <v>89</v>
      </c>
      <c r="D64">
        <v>0</v>
      </c>
      <c r="E64">
        <v>0</v>
      </c>
      <c r="F64" s="2">
        <f>3273-9</f>
        <v>3264</v>
      </c>
      <c r="G64">
        <v>-1</v>
      </c>
    </row>
    <row r="65" spans="1:25" x14ac:dyDescent="0.25">
      <c r="A65" t="s">
        <v>53</v>
      </c>
      <c r="B65" t="s">
        <v>38</v>
      </c>
      <c r="C65" t="s">
        <v>22</v>
      </c>
      <c r="D65">
        <v>1</v>
      </c>
      <c r="E65">
        <v>1</v>
      </c>
      <c r="F65">
        <v>3568</v>
      </c>
      <c r="G65">
        <v>-1</v>
      </c>
    </row>
    <row r="66" spans="1:25" x14ac:dyDescent="0.25">
      <c r="A66" t="s">
        <v>54</v>
      </c>
      <c r="B66" t="s">
        <v>91</v>
      </c>
      <c r="C66" t="s">
        <v>92</v>
      </c>
      <c r="D66">
        <v>0</v>
      </c>
      <c r="E66">
        <v>0</v>
      </c>
      <c r="F66">
        <v>1017</v>
      </c>
      <c r="G66">
        <v>-1</v>
      </c>
    </row>
    <row r="67" spans="1:25" x14ac:dyDescent="0.25">
      <c r="A67" t="s">
        <v>93</v>
      </c>
      <c r="B67" t="s">
        <v>45</v>
      </c>
      <c r="C67" t="s">
        <v>22</v>
      </c>
      <c r="D67">
        <v>0</v>
      </c>
      <c r="E67">
        <v>1</v>
      </c>
      <c r="F67">
        <v>333</v>
      </c>
      <c r="G67">
        <v>2</v>
      </c>
      <c r="I67" t="s">
        <v>93</v>
      </c>
      <c r="J67" t="s">
        <v>94</v>
      </c>
      <c r="K67" t="s">
        <v>95</v>
      </c>
      <c r="Q67" s="3"/>
      <c r="S67" s="3"/>
      <c r="T67" s="3"/>
      <c r="U67" s="3"/>
      <c r="V67" s="3"/>
      <c r="W67" s="3"/>
      <c r="X67" s="3"/>
      <c r="Y67" s="3"/>
    </row>
    <row r="68" spans="1:25" x14ac:dyDescent="0.25">
      <c r="A68" t="s">
        <v>96</v>
      </c>
      <c r="B68" t="s">
        <v>45</v>
      </c>
      <c r="C68" t="s">
        <v>22</v>
      </c>
      <c r="D68">
        <v>0</v>
      </c>
      <c r="E68">
        <v>1</v>
      </c>
      <c r="F68">
        <v>303</v>
      </c>
      <c r="G68">
        <v>3</v>
      </c>
      <c r="I68" t="s">
        <v>96</v>
      </c>
      <c r="J68" t="s">
        <v>94</v>
      </c>
      <c r="K68" t="s">
        <v>95</v>
      </c>
      <c r="Q68" s="3"/>
      <c r="S68" s="3"/>
      <c r="T68" s="3"/>
      <c r="U68" s="3"/>
      <c r="V68" s="3"/>
      <c r="W68" s="3"/>
      <c r="X68" s="3"/>
      <c r="Y68" s="3"/>
    </row>
    <row r="69" spans="1:25" x14ac:dyDescent="0.25">
      <c r="A69" t="s">
        <v>97</v>
      </c>
      <c r="B69" t="s">
        <v>45</v>
      </c>
      <c r="C69" t="s">
        <v>22</v>
      </c>
      <c r="D69">
        <v>0</v>
      </c>
      <c r="E69">
        <v>1</v>
      </c>
      <c r="F69">
        <v>309</v>
      </c>
      <c r="G69">
        <v>6</v>
      </c>
      <c r="I69" t="s">
        <v>97</v>
      </c>
      <c r="J69" t="s">
        <v>98</v>
      </c>
      <c r="K69" t="s">
        <v>95</v>
      </c>
    </row>
    <row r="70" spans="1:25" x14ac:dyDescent="0.25">
      <c r="A70" t="s">
        <v>99</v>
      </c>
      <c r="B70" t="s">
        <v>45</v>
      </c>
      <c r="C70" t="s">
        <v>22</v>
      </c>
      <c r="D70">
        <v>0</v>
      </c>
      <c r="E70">
        <v>1</v>
      </c>
      <c r="F70">
        <v>324</v>
      </c>
      <c r="G70">
        <v>7</v>
      </c>
      <c r="I70" t="s">
        <v>99</v>
      </c>
      <c r="J70" t="s">
        <v>98</v>
      </c>
      <c r="K70" t="s">
        <v>95</v>
      </c>
    </row>
    <row r="71" spans="1:25" x14ac:dyDescent="0.25">
      <c r="A71" t="s">
        <v>100</v>
      </c>
      <c r="B71" t="s">
        <v>45</v>
      </c>
      <c r="C71" t="s">
        <v>22</v>
      </c>
      <c r="D71">
        <v>0</v>
      </c>
      <c r="E71">
        <v>1</v>
      </c>
      <c r="F71">
        <v>315</v>
      </c>
      <c r="G71">
        <v>10</v>
      </c>
      <c r="I71" t="s">
        <v>100</v>
      </c>
      <c r="J71" t="s">
        <v>101</v>
      </c>
      <c r="K71" t="s">
        <v>102</v>
      </c>
    </row>
    <row r="72" spans="1:25" x14ac:dyDescent="0.25">
      <c r="A72" t="s">
        <v>103</v>
      </c>
      <c r="B72" t="s">
        <v>45</v>
      </c>
      <c r="C72" t="s">
        <v>22</v>
      </c>
      <c r="D72">
        <v>0</v>
      </c>
      <c r="E72">
        <v>1</v>
      </c>
      <c r="F72">
        <v>292</v>
      </c>
      <c r="G72">
        <v>11</v>
      </c>
      <c r="I72" t="s">
        <v>103</v>
      </c>
      <c r="J72" t="s">
        <v>101</v>
      </c>
      <c r="K72" t="s">
        <v>102</v>
      </c>
    </row>
    <row r="73" spans="1:25" x14ac:dyDescent="0.25">
      <c r="A73" t="s">
        <v>104</v>
      </c>
      <c r="B73" t="s">
        <v>45</v>
      </c>
      <c r="C73" t="s">
        <v>22</v>
      </c>
      <c r="D73">
        <v>0</v>
      </c>
      <c r="E73">
        <v>1</v>
      </c>
      <c r="F73">
        <v>279</v>
      </c>
      <c r="G73">
        <v>14</v>
      </c>
      <c r="I73" t="s">
        <v>104</v>
      </c>
      <c r="J73" t="s">
        <v>105</v>
      </c>
      <c r="K73" t="s">
        <v>102</v>
      </c>
    </row>
    <row r="74" spans="1:25" x14ac:dyDescent="0.25">
      <c r="A74" t="s">
        <v>106</v>
      </c>
      <c r="B74" t="s">
        <v>45</v>
      </c>
      <c r="C74" t="s">
        <v>22</v>
      </c>
      <c r="D74">
        <v>0</v>
      </c>
      <c r="E74">
        <v>1</v>
      </c>
      <c r="F74">
        <v>297</v>
      </c>
      <c r="G74">
        <v>15</v>
      </c>
      <c r="I74" t="s">
        <v>106</v>
      </c>
      <c r="J74" t="s">
        <v>105</v>
      </c>
      <c r="K74" t="s">
        <v>102</v>
      </c>
    </row>
    <row r="75" spans="1:25" x14ac:dyDescent="0.25">
      <c r="A75" t="s">
        <v>107</v>
      </c>
      <c r="B75" t="s">
        <v>45</v>
      </c>
      <c r="C75" t="s">
        <v>22</v>
      </c>
      <c r="D75">
        <v>0</v>
      </c>
      <c r="E75">
        <v>1</v>
      </c>
      <c r="F75">
        <v>345</v>
      </c>
      <c r="G75">
        <v>18</v>
      </c>
      <c r="I75" t="s">
        <v>107</v>
      </c>
      <c r="J75" t="s">
        <v>108</v>
      </c>
      <c r="K75" t="s">
        <v>109</v>
      </c>
      <c r="L75" t="s">
        <v>110</v>
      </c>
    </row>
    <row r="76" spans="1:25" x14ac:dyDescent="0.25">
      <c r="A76" t="s">
        <v>111</v>
      </c>
      <c r="B76" t="s">
        <v>45</v>
      </c>
      <c r="C76" t="s">
        <v>22</v>
      </c>
      <c r="D76">
        <v>0</v>
      </c>
      <c r="E76">
        <v>1</v>
      </c>
      <c r="F76">
        <v>300</v>
      </c>
      <c r="G76">
        <v>19</v>
      </c>
      <c r="I76" t="s">
        <v>111</v>
      </c>
      <c r="J76" t="s">
        <v>108</v>
      </c>
      <c r="K76" t="s">
        <v>109</v>
      </c>
      <c r="L76" t="s">
        <v>110</v>
      </c>
    </row>
    <row r="77" spans="1:25" x14ac:dyDescent="0.25">
      <c r="A77" t="s">
        <v>112</v>
      </c>
      <c r="B77" t="s">
        <v>45</v>
      </c>
      <c r="C77" t="s">
        <v>22</v>
      </c>
      <c r="D77">
        <v>0</v>
      </c>
      <c r="E77">
        <v>1</v>
      </c>
      <c r="F77">
        <v>255</v>
      </c>
      <c r="G77">
        <v>21</v>
      </c>
      <c r="I77" t="s">
        <v>112</v>
      </c>
      <c r="J77" t="s">
        <v>113</v>
      </c>
      <c r="K77" t="s">
        <v>109</v>
      </c>
      <c r="L77" t="s">
        <v>110</v>
      </c>
    </row>
    <row r="78" spans="1:25" x14ac:dyDescent="0.25">
      <c r="A78" t="s">
        <v>114</v>
      </c>
      <c r="B78" t="s">
        <v>45</v>
      </c>
      <c r="C78" t="s">
        <v>22</v>
      </c>
      <c r="D78">
        <v>0</v>
      </c>
      <c r="E78">
        <v>1</v>
      </c>
      <c r="F78">
        <v>247</v>
      </c>
      <c r="G78">
        <v>22</v>
      </c>
      <c r="I78" t="s">
        <v>114</v>
      </c>
      <c r="J78" t="s">
        <v>113</v>
      </c>
      <c r="K78" t="s">
        <v>109</v>
      </c>
      <c r="L78" t="s">
        <v>110</v>
      </c>
    </row>
    <row r="79" spans="1:25" x14ac:dyDescent="0.25">
      <c r="A79" t="s">
        <v>115</v>
      </c>
      <c r="B79" t="s">
        <v>45</v>
      </c>
      <c r="C79" t="s">
        <v>22</v>
      </c>
      <c r="D79">
        <v>0</v>
      </c>
      <c r="E79">
        <v>1</v>
      </c>
      <c r="F79">
        <v>244</v>
      </c>
      <c r="G79">
        <v>24</v>
      </c>
      <c r="I79" t="s">
        <v>115</v>
      </c>
      <c r="J79" t="s">
        <v>116</v>
      </c>
      <c r="K79" t="s">
        <v>110</v>
      </c>
    </row>
    <row r="80" spans="1:25" x14ac:dyDescent="0.25">
      <c r="A80" t="s">
        <v>117</v>
      </c>
      <c r="B80" t="s">
        <v>45</v>
      </c>
      <c r="C80" t="s">
        <v>22</v>
      </c>
      <c r="D80">
        <v>0</v>
      </c>
      <c r="E80">
        <v>1</v>
      </c>
      <c r="F80">
        <v>219</v>
      </c>
      <c r="G80">
        <v>25</v>
      </c>
      <c r="I80" t="s">
        <v>117</v>
      </c>
      <c r="J80" t="s">
        <v>116</v>
      </c>
      <c r="K80" t="s">
        <v>110</v>
      </c>
    </row>
    <row r="81" spans="1:12" x14ac:dyDescent="0.25">
      <c r="A81" t="s">
        <v>118</v>
      </c>
      <c r="B81" t="s">
        <v>45</v>
      </c>
      <c r="C81" t="s">
        <v>22</v>
      </c>
      <c r="D81">
        <v>0</v>
      </c>
      <c r="E81">
        <v>1</v>
      </c>
      <c r="F81">
        <v>369</v>
      </c>
      <c r="G81">
        <v>27</v>
      </c>
      <c r="I81" t="s">
        <v>118</v>
      </c>
      <c r="J81" t="s">
        <v>119</v>
      </c>
      <c r="K81" t="s">
        <v>53</v>
      </c>
      <c r="L81" t="s">
        <v>54</v>
      </c>
    </row>
    <row r="82" spans="1:12" x14ac:dyDescent="0.25">
      <c r="A82" t="s">
        <v>120</v>
      </c>
      <c r="B82" t="s">
        <v>45</v>
      </c>
      <c r="C82" t="s">
        <v>22</v>
      </c>
      <c r="D82">
        <v>0</v>
      </c>
      <c r="E82">
        <v>1</v>
      </c>
      <c r="F82">
        <v>335</v>
      </c>
      <c r="G82">
        <v>28</v>
      </c>
      <c r="I82" t="s">
        <v>120</v>
      </c>
      <c r="J82" t="s">
        <v>119</v>
      </c>
      <c r="K82" t="s">
        <v>53</v>
      </c>
      <c r="L82" t="s">
        <v>54</v>
      </c>
    </row>
    <row r="83" spans="1:12" x14ac:dyDescent="0.25">
      <c r="A83" t="s">
        <v>94</v>
      </c>
      <c r="B83" t="s">
        <v>38</v>
      </c>
      <c r="C83" t="s">
        <v>22</v>
      </c>
      <c r="D83">
        <v>1</v>
      </c>
      <c r="E83">
        <v>1</v>
      </c>
      <c r="F83">
        <v>2003</v>
      </c>
      <c r="G83">
        <v>-1</v>
      </c>
    </row>
    <row r="84" spans="1:12" x14ac:dyDescent="0.25">
      <c r="A84" t="s">
        <v>98</v>
      </c>
      <c r="B84" s="1" t="s">
        <v>43</v>
      </c>
      <c r="C84" t="s">
        <v>22</v>
      </c>
      <c r="D84">
        <v>1</v>
      </c>
      <c r="E84">
        <v>1</v>
      </c>
      <c r="F84">
        <v>1966</v>
      </c>
      <c r="G84">
        <v>-1</v>
      </c>
    </row>
    <row r="85" spans="1:12" x14ac:dyDescent="0.25">
      <c r="A85" t="s">
        <v>101</v>
      </c>
      <c r="B85" s="1" t="s">
        <v>43</v>
      </c>
      <c r="C85" t="s">
        <v>22</v>
      </c>
      <c r="D85">
        <v>1</v>
      </c>
      <c r="E85">
        <v>1</v>
      </c>
      <c r="F85">
        <v>1841</v>
      </c>
      <c r="G85">
        <v>-1</v>
      </c>
    </row>
    <row r="86" spans="1:12" x14ac:dyDescent="0.25">
      <c r="A86" t="s">
        <v>105</v>
      </c>
      <c r="B86" t="s">
        <v>45</v>
      </c>
      <c r="C86" t="s">
        <v>22</v>
      </c>
      <c r="D86">
        <v>1</v>
      </c>
      <c r="E86">
        <v>1</v>
      </c>
      <c r="F86">
        <v>1845</v>
      </c>
      <c r="G86">
        <v>-1</v>
      </c>
    </row>
    <row r="87" spans="1:12" x14ac:dyDescent="0.25">
      <c r="A87" t="s">
        <v>108</v>
      </c>
      <c r="B87" t="s">
        <v>45</v>
      </c>
      <c r="C87" t="s">
        <v>22</v>
      </c>
      <c r="D87">
        <v>1</v>
      </c>
      <c r="E87">
        <v>1</v>
      </c>
      <c r="F87">
        <v>983</v>
      </c>
      <c r="G87">
        <v>-1</v>
      </c>
    </row>
    <row r="88" spans="1:12" x14ac:dyDescent="0.25">
      <c r="A88" t="s">
        <v>113</v>
      </c>
      <c r="B88" t="s">
        <v>45</v>
      </c>
      <c r="C88" t="s">
        <v>22</v>
      </c>
      <c r="D88">
        <v>1</v>
      </c>
      <c r="E88">
        <v>1</v>
      </c>
      <c r="F88">
        <v>972</v>
      </c>
      <c r="G88">
        <v>-1</v>
      </c>
    </row>
    <row r="89" spans="1:12" x14ac:dyDescent="0.25">
      <c r="A89" t="s">
        <v>116</v>
      </c>
      <c r="B89" t="s">
        <v>45</v>
      </c>
      <c r="C89" t="s">
        <v>22</v>
      </c>
      <c r="D89">
        <v>1</v>
      </c>
      <c r="E89">
        <v>1</v>
      </c>
      <c r="F89">
        <v>1548</v>
      </c>
      <c r="G89">
        <v>-1</v>
      </c>
    </row>
    <row r="90" spans="1:12" x14ac:dyDescent="0.25">
      <c r="A90" t="s">
        <v>119</v>
      </c>
      <c r="B90" t="s">
        <v>45</v>
      </c>
      <c r="C90" t="s">
        <v>22</v>
      </c>
      <c r="D90">
        <v>1</v>
      </c>
      <c r="E90">
        <v>1</v>
      </c>
      <c r="F90">
        <v>368</v>
      </c>
      <c r="G90">
        <v>-1</v>
      </c>
    </row>
    <row r="91" spans="1:12" x14ac:dyDescent="0.25">
      <c r="A91" t="s">
        <v>95</v>
      </c>
      <c r="B91" s="1" t="s">
        <v>21</v>
      </c>
      <c r="C91" t="s">
        <v>92</v>
      </c>
      <c r="D91">
        <v>1</v>
      </c>
      <c r="E91">
        <v>0</v>
      </c>
      <c r="F91">
        <v>3344</v>
      </c>
      <c r="G91">
        <v>-1</v>
      </c>
    </row>
    <row r="92" spans="1:12" x14ac:dyDescent="0.25">
      <c r="A92" t="s">
        <v>102</v>
      </c>
      <c r="B92" s="1" t="s">
        <v>21</v>
      </c>
      <c r="C92" t="s">
        <v>92</v>
      </c>
      <c r="D92">
        <v>1</v>
      </c>
      <c r="E92">
        <v>0</v>
      </c>
      <c r="F92">
        <v>3464</v>
      </c>
      <c r="G92">
        <v>-1</v>
      </c>
    </row>
    <row r="93" spans="1:12" x14ac:dyDescent="0.25">
      <c r="A93" t="s">
        <v>109</v>
      </c>
      <c r="B93" t="s">
        <v>43</v>
      </c>
      <c r="C93" t="s">
        <v>22</v>
      </c>
      <c r="D93">
        <v>1</v>
      </c>
      <c r="E93">
        <v>1</v>
      </c>
      <c r="F93">
        <v>651</v>
      </c>
      <c r="G93">
        <v>-1</v>
      </c>
    </row>
    <row r="94" spans="1:12" x14ac:dyDescent="0.25">
      <c r="A94" t="s">
        <v>110</v>
      </c>
      <c r="B94" t="s">
        <v>33</v>
      </c>
      <c r="C94" t="s">
        <v>92</v>
      </c>
      <c r="D94">
        <v>1</v>
      </c>
      <c r="E94">
        <v>0</v>
      </c>
      <c r="F94">
        <v>3654</v>
      </c>
      <c r="G94">
        <v>-1</v>
      </c>
    </row>
    <row r="95" spans="1:12" x14ac:dyDescent="0.25">
      <c r="A95" t="s">
        <v>121</v>
      </c>
      <c r="B95" t="s">
        <v>45</v>
      </c>
      <c r="C95" t="s">
        <v>22</v>
      </c>
      <c r="D95">
        <v>0</v>
      </c>
      <c r="E95">
        <v>1</v>
      </c>
      <c r="F95">
        <v>337</v>
      </c>
      <c r="G95">
        <v>2</v>
      </c>
      <c r="I95" t="s">
        <v>121</v>
      </c>
      <c r="J95" t="s">
        <v>122</v>
      </c>
      <c r="K95" t="s">
        <v>123</v>
      </c>
    </row>
    <row r="96" spans="1:12" x14ac:dyDescent="0.25">
      <c r="A96" t="s">
        <v>124</v>
      </c>
      <c r="B96" t="s">
        <v>45</v>
      </c>
      <c r="C96" t="s">
        <v>22</v>
      </c>
      <c r="D96">
        <v>0</v>
      </c>
      <c r="E96">
        <v>1</v>
      </c>
      <c r="F96">
        <v>306</v>
      </c>
      <c r="G96">
        <v>3</v>
      </c>
      <c r="I96" t="s">
        <v>124</v>
      </c>
      <c r="J96" t="s">
        <v>122</v>
      </c>
      <c r="K96" t="s">
        <v>123</v>
      </c>
    </row>
    <row r="97" spans="1:12" x14ac:dyDescent="0.25">
      <c r="A97" t="s">
        <v>125</v>
      </c>
      <c r="B97" t="s">
        <v>45</v>
      </c>
      <c r="C97" t="s">
        <v>22</v>
      </c>
      <c r="D97">
        <v>0</v>
      </c>
      <c r="E97">
        <v>1</v>
      </c>
      <c r="F97">
        <v>314</v>
      </c>
      <c r="G97">
        <v>6</v>
      </c>
      <c r="I97" t="s">
        <v>125</v>
      </c>
      <c r="J97" t="s">
        <v>126</v>
      </c>
      <c r="K97" t="s">
        <v>123</v>
      </c>
    </row>
    <row r="98" spans="1:12" x14ac:dyDescent="0.25">
      <c r="A98" t="s">
        <v>127</v>
      </c>
      <c r="B98" t="s">
        <v>45</v>
      </c>
      <c r="C98" t="s">
        <v>22</v>
      </c>
      <c r="D98">
        <v>0</v>
      </c>
      <c r="E98">
        <v>1</v>
      </c>
      <c r="F98">
        <v>329</v>
      </c>
      <c r="G98">
        <v>7</v>
      </c>
      <c r="I98" t="s">
        <v>127</v>
      </c>
      <c r="J98" t="s">
        <v>126</v>
      </c>
      <c r="K98" t="s">
        <v>123</v>
      </c>
    </row>
    <row r="99" spans="1:12" x14ac:dyDescent="0.25">
      <c r="A99" t="s">
        <v>128</v>
      </c>
      <c r="B99" t="s">
        <v>45</v>
      </c>
      <c r="C99" t="s">
        <v>22</v>
      </c>
      <c r="D99">
        <v>0</v>
      </c>
      <c r="E99">
        <v>1</v>
      </c>
      <c r="F99">
        <v>361</v>
      </c>
      <c r="G99">
        <v>10</v>
      </c>
      <c r="I99" t="s">
        <v>128</v>
      </c>
      <c r="J99" t="s">
        <v>129</v>
      </c>
      <c r="K99" t="s">
        <v>130</v>
      </c>
    </row>
    <row r="100" spans="1:12" x14ac:dyDescent="0.25">
      <c r="A100" t="s">
        <v>131</v>
      </c>
      <c r="B100" t="s">
        <v>45</v>
      </c>
      <c r="C100" t="s">
        <v>22</v>
      </c>
      <c r="D100">
        <v>0</v>
      </c>
      <c r="E100">
        <v>1</v>
      </c>
      <c r="F100">
        <v>329</v>
      </c>
      <c r="G100">
        <v>11</v>
      </c>
      <c r="I100" t="s">
        <v>131</v>
      </c>
      <c r="J100" t="s">
        <v>129</v>
      </c>
      <c r="K100" t="s">
        <v>130</v>
      </c>
    </row>
    <row r="101" spans="1:12" x14ac:dyDescent="0.25">
      <c r="A101" t="s">
        <v>132</v>
      </c>
      <c r="B101" t="s">
        <v>45</v>
      </c>
      <c r="C101" t="s">
        <v>22</v>
      </c>
      <c r="D101">
        <v>0</v>
      </c>
      <c r="E101">
        <v>1</v>
      </c>
      <c r="F101">
        <v>270</v>
      </c>
      <c r="G101">
        <v>14</v>
      </c>
      <c r="I101" t="s">
        <v>132</v>
      </c>
      <c r="J101" t="s">
        <v>133</v>
      </c>
      <c r="K101" t="s">
        <v>130</v>
      </c>
    </row>
    <row r="102" spans="1:12" x14ac:dyDescent="0.25">
      <c r="A102" t="s">
        <v>134</v>
      </c>
      <c r="B102" t="s">
        <v>45</v>
      </c>
      <c r="C102" t="s">
        <v>22</v>
      </c>
      <c r="D102">
        <v>0</v>
      </c>
      <c r="E102">
        <v>1</v>
      </c>
      <c r="F102">
        <v>307</v>
      </c>
      <c r="G102">
        <v>15</v>
      </c>
      <c r="I102" t="s">
        <v>134</v>
      </c>
      <c r="J102" t="s">
        <v>133</v>
      </c>
      <c r="K102" t="s">
        <v>130</v>
      </c>
    </row>
    <row r="103" spans="1:12" x14ac:dyDescent="0.25">
      <c r="A103" t="s">
        <v>135</v>
      </c>
      <c r="B103" t="s">
        <v>45</v>
      </c>
      <c r="C103" t="s">
        <v>22</v>
      </c>
      <c r="D103">
        <v>0</v>
      </c>
      <c r="E103">
        <v>1</v>
      </c>
      <c r="F103">
        <v>406</v>
      </c>
      <c r="G103">
        <v>18</v>
      </c>
      <c r="I103" t="s">
        <v>135</v>
      </c>
      <c r="J103" t="s">
        <v>108</v>
      </c>
      <c r="K103" t="s">
        <v>109</v>
      </c>
      <c r="L103" t="s">
        <v>110</v>
      </c>
    </row>
    <row r="104" spans="1:12" x14ac:dyDescent="0.25">
      <c r="A104" t="s">
        <v>136</v>
      </c>
      <c r="B104" t="s">
        <v>45</v>
      </c>
      <c r="C104" t="s">
        <v>22</v>
      </c>
      <c r="D104">
        <v>0</v>
      </c>
      <c r="E104">
        <v>1</v>
      </c>
      <c r="F104">
        <v>366</v>
      </c>
      <c r="G104">
        <v>19</v>
      </c>
      <c r="I104" t="s">
        <v>136</v>
      </c>
      <c r="J104" t="s">
        <v>108</v>
      </c>
      <c r="K104" t="s">
        <v>109</v>
      </c>
      <c r="L104" t="s">
        <v>110</v>
      </c>
    </row>
    <row r="105" spans="1:12" x14ac:dyDescent="0.25">
      <c r="A105" t="s">
        <v>122</v>
      </c>
      <c r="B105" s="1" t="s">
        <v>43</v>
      </c>
      <c r="C105" t="s">
        <v>22</v>
      </c>
      <c r="D105">
        <v>1</v>
      </c>
      <c r="E105">
        <v>1</v>
      </c>
      <c r="F105">
        <v>2027</v>
      </c>
      <c r="G105">
        <v>-1</v>
      </c>
    </row>
    <row r="106" spans="1:12" x14ac:dyDescent="0.25">
      <c r="A106" t="s">
        <v>126</v>
      </c>
      <c r="B106" s="1" t="s">
        <v>43</v>
      </c>
      <c r="C106" t="s">
        <v>22</v>
      </c>
      <c r="D106">
        <v>1</v>
      </c>
      <c r="E106">
        <v>1</v>
      </c>
      <c r="F106">
        <v>1993</v>
      </c>
      <c r="G106">
        <v>-1</v>
      </c>
    </row>
    <row r="107" spans="1:12" x14ac:dyDescent="0.25">
      <c r="A107" t="s">
        <v>129</v>
      </c>
      <c r="B107" t="s">
        <v>45</v>
      </c>
      <c r="C107" t="s">
        <v>22</v>
      </c>
      <c r="D107">
        <v>1</v>
      </c>
      <c r="E107">
        <v>1</v>
      </c>
      <c r="F107">
        <v>1116</v>
      </c>
      <c r="G107">
        <v>-1</v>
      </c>
    </row>
    <row r="108" spans="1:12" x14ac:dyDescent="0.25">
      <c r="A108" t="s">
        <v>133</v>
      </c>
      <c r="B108" t="s">
        <v>45</v>
      </c>
      <c r="C108" t="s">
        <v>22</v>
      </c>
      <c r="D108">
        <v>1</v>
      </c>
      <c r="E108">
        <v>1</v>
      </c>
      <c r="F108">
        <v>1187</v>
      </c>
      <c r="G108">
        <v>-1</v>
      </c>
    </row>
    <row r="109" spans="1:12" x14ac:dyDescent="0.25">
      <c r="A109" t="s">
        <v>123</v>
      </c>
      <c r="B109" t="s">
        <v>33</v>
      </c>
      <c r="C109" t="s">
        <v>22</v>
      </c>
      <c r="D109">
        <v>1</v>
      </c>
      <c r="E109">
        <v>0</v>
      </c>
      <c r="F109">
        <v>3414</v>
      </c>
      <c r="G109">
        <v>-1</v>
      </c>
    </row>
    <row r="110" spans="1:12" x14ac:dyDescent="0.25">
      <c r="A110" t="s">
        <v>130</v>
      </c>
      <c r="B110" t="s">
        <v>33</v>
      </c>
      <c r="C110" t="s">
        <v>22</v>
      </c>
      <c r="D110">
        <v>1</v>
      </c>
      <c r="E110">
        <v>0</v>
      </c>
      <c r="F110">
        <v>4244</v>
      </c>
      <c r="G110">
        <v>-1</v>
      </c>
    </row>
    <row r="111" spans="1:12" x14ac:dyDescent="0.25">
      <c r="A111" t="s">
        <v>137</v>
      </c>
      <c r="B111" t="s">
        <v>45</v>
      </c>
      <c r="C111" t="s">
        <v>22</v>
      </c>
      <c r="D111">
        <v>0</v>
      </c>
      <c r="E111">
        <v>1</v>
      </c>
      <c r="F111">
        <v>376</v>
      </c>
      <c r="G111">
        <v>2</v>
      </c>
      <c r="I111" t="s">
        <v>137</v>
      </c>
      <c r="J111" t="s">
        <v>122</v>
      </c>
      <c r="K111" t="s">
        <v>123</v>
      </c>
    </row>
    <row r="112" spans="1:12" x14ac:dyDescent="0.25">
      <c r="A112" t="s">
        <v>138</v>
      </c>
      <c r="B112" t="s">
        <v>45</v>
      </c>
      <c r="C112" t="s">
        <v>22</v>
      </c>
      <c r="D112">
        <v>0</v>
      </c>
      <c r="E112">
        <v>1</v>
      </c>
      <c r="F112">
        <v>347</v>
      </c>
      <c r="G112">
        <v>3</v>
      </c>
      <c r="I112" t="s">
        <v>138</v>
      </c>
      <c r="J112" t="s">
        <v>122</v>
      </c>
      <c r="K112" t="s">
        <v>123</v>
      </c>
    </row>
    <row r="113" spans="1:12" x14ac:dyDescent="0.25">
      <c r="A113" t="s">
        <v>139</v>
      </c>
      <c r="B113" t="s">
        <v>45</v>
      </c>
      <c r="C113" t="s">
        <v>22</v>
      </c>
      <c r="D113">
        <v>0</v>
      </c>
      <c r="E113">
        <v>1</v>
      </c>
      <c r="F113">
        <v>355</v>
      </c>
      <c r="G113">
        <v>6</v>
      </c>
      <c r="I113" t="s">
        <v>139</v>
      </c>
      <c r="J113" t="s">
        <v>126</v>
      </c>
      <c r="K113" t="s">
        <v>123</v>
      </c>
    </row>
    <row r="114" spans="1:12" x14ac:dyDescent="0.25">
      <c r="A114" t="s">
        <v>140</v>
      </c>
      <c r="B114" t="s">
        <v>45</v>
      </c>
      <c r="C114" t="s">
        <v>22</v>
      </c>
      <c r="D114">
        <v>0</v>
      </c>
      <c r="E114">
        <v>1</v>
      </c>
      <c r="F114">
        <v>366</v>
      </c>
      <c r="G114">
        <v>7</v>
      </c>
      <c r="I114" t="s">
        <v>140</v>
      </c>
      <c r="J114" t="s">
        <v>126</v>
      </c>
      <c r="K114" t="s">
        <v>123</v>
      </c>
    </row>
    <row r="115" spans="1:12" x14ac:dyDescent="0.25">
      <c r="A115" t="s">
        <v>141</v>
      </c>
      <c r="B115" t="s">
        <v>45</v>
      </c>
      <c r="C115" t="s">
        <v>22</v>
      </c>
      <c r="D115">
        <v>0</v>
      </c>
      <c r="E115">
        <v>1</v>
      </c>
      <c r="F115">
        <v>401</v>
      </c>
      <c r="G115">
        <v>10</v>
      </c>
      <c r="I115" t="s">
        <v>141</v>
      </c>
      <c r="J115" t="s">
        <v>129</v>
      </c>
      <c r="K115" t="s">
        <v>130</v>
      </c>
    </row>
    <row r="116" spans="1:12" x14ac:dyDescent="0.25">
      <c r="A116" t="s">
        <v>142</v>
      </c>
      <c r="B116" t="s">
        <v>45</v>
      </c>
      <c r="C116" t="s">
        <v>22</v>
      </c>
      <c r="D116">
        <v>0</v>
      </c>
      <c r="E116">
        <v>1</v>
      </c>
      <c r="F116">
        <v>367</v>
      </c>
      <c r="G116">
        <v>11</v>
      </c>
      <c r="I116" t="s">
        <v>142</v>
      </c>
      <c r="J116" t="s">
        <v>129</v>
      </c>
      <c r="K116" t="s">
        <v>130</v>
      </c>
    </row>
    <row r="117" spans="1:12" x14ac:dyDescent="0.25">
      <c r="A117" t="s">
        <v>143</v>
      </c>
      <c r="B117" t="s">
        <v>45</v>
      </c>
      <c r="C117" t="s">
        <v>92</v>
      </c>
      <c r="D117">
        <v>0</v>
      </c>
      <c r="E117">
        <v>0</v>
      </c>
      <c r="F117" s="2">
        <f>568-5</f>
        <v>563</v>
      </c>
      <c r="I117" t="s">
        <v>143</v>
      </c>
      <c r="J117" t="s">
        <v>145</v>
      </c>
      <c r="K117" t="s">
        <v>146</v>
      </c>
      <c r="L117" t="s">
        <v>147</v>
      </c>
    </row>
    <row r="118" spans="1:12" x14ac:dyDescent="0.25">
      <c r="A118" t="s">
        <v>148</v>
      </c>
      <c r="B118" t="s">
        <v>45</v>
      </c>
      <c r="C118" t="s">
        <v>92</v>
      </c>
      <c r="D118">
        <v>0</v>
      </c>
      <c r="E118">
        <v>0</v>
      </c>
      <c r="F118">
        <v>335</v>
      </c>
      <c r="I118" t="s">
        <v>148</v>
      </c>
      <c r="J118" t="s">
        <v>145</v>
      </c>
      <c r="K118" t="s">
        <v>146</v>
      </c>
      <c r="L118" t="s">
        <v>147</v>
      </c>
    </row>
    <row r="119" spans="1:12" x14ac:dyDescent="0.25">
      <c r="A119" t="s">
        <v>149</v>
      </c>
      <c r="B119" t="s">
        <v>45</v>
      </c>
      <c r="C119" t="s">
        <v>92</v>
      </c>
      <c r="D119">
        <v>0</v>
      </c>
      <c r="E119">
        <v>0</v>
      </c>
      <c r="F119">
        <v>512</v>
      </c>
      <c r="I119" t="s">
        <v>149</v>
      </c>
      <c r="J119" t="s">
        <v>150</v>
      </c>
      <c r="K119" t="s">
        <v>146</v>
      </c>
      <c r="L119" t="s">
        <v>147</v>
      </c>
    </row>
    <row r="120" spans="1:12" x14ac:dyDescent="0.25">
      <c r="A120" t="s">
        <v>151</v>
      </c>
      <c r="B120" t="s">
        <v>45</v>
      </c>
      <c r="C120" t="s">
        <v>92</v>
      </c>
      <c r="D120">
        <v>0</v>
      </c>
      <c r="E120">
        <v>0</v>
      </c>
      <c r="F120">
        <v>518</v>
      </c>
      <c r="I120" t="s">
        <v>151</v>
      </c>
      <c r="J120" t="s">
        <v>150</v>
      </c>
      <c r="K120" t="s">
        <v>146</v>
      </c>
      <c r="L120" t="s">
        <v>147</v>
      </c>
    </row>
    <row r="121" spans="1:12" x14ac:dyDescent="0.25">
      <c r="A121" t="s">
        <v>152</v>
      </c>
      <c r="B121" t="s">
        <v>45</v>
      </c>
      <c r="C121" t="s">
        <v>92</v>
      </c>
      <c r="D121">
        <v>0</v>
      </c>
      <c r="E121">
        <v>0</v>
      </c>
      <c r="F121" s="2">
        <f>530-23</f>
        <v>507</v>
      </c>
      <c r="I121" t="s">
        <v>152</v>
      </c>
      <c r="J121" t="s">
        <v>153</v>
      </c>
      <c r="K121" t="s">
        <v>154</v>
      </c>
      <c r="L121" t="s">
        <v>147</v>
      </c>
    </row>
    <row r="122" spans="1:12" x14ac:dyDescent="0.25">
      <c r="A122" t="s">
        <v>155</v>
      </c>
      <c r="B122" t="s">
        <v>45</v>
      </c>
      <c r="C122" t="s">
        <v>92</v>
      </c>
      <c r="D122">
        <v>0</v>
      </c>
      <c r="E122">
        <v>0</v>
      </c>
      <c r="F122">
        <v>415</v>
      </c>
      <c r="I122" t="s">
        <v>155</v>
      </c>
      <c r="J122" t="s">
        <v>153</v>
      </c>
      <c r="K122" t="s">
        <v>154</v>
      </c>
      <c r="L122" t="s">
        <v>147</v>
      </c>
    </row>
    <row r="123" spans="1:12" x14ac:dyDescent="0.25">
      <c r="A123" t="s">
        <v>156</v>
      </c>
      <c r="B123" t="s">
        <v>45</v>
      </c>
      <c r="C123" t="s">
        <v>92</v>
      </c>
      <c r="D123">
        <v>0</v>
      </c>
      <c r="E123">
        <v>0</v>
      </c>
      <c r="F123">
        <v>471</v>
      </c>
      <c r="I123" t="s">
        <v>156</v>
      </c>
      <c r="J123" t="s">
        <v>157</v>
      </c>
      <c r="K123" t="s">
        <v>154</v>
      </c>
      <c r="L123" t="s">
        <v>147</v>
      </c>
    </row>
    <row r="124" spans="1:12" x14ac:dyDescent="0.25">
      <c r="A124" t="s">
        <v>158</v>
      </c>
      <c r="B124" t="s">
        <v>45</v>
      </c>
      <c r="C124" t="s">
        <v>92</v>
      </c>
      <c r="D124">
        <v>0</v>
      </c>
      <c r="E124">
        <v>0</v>
      </c>
      <c r="F124" s="2">
        <f>463+10</f>
        <v>473</v>
      </c>
      <c r="I124" t="s">
        <v>158</v>
      </c>
      <c r="J124" t="s">
        <v>157</v>
      </c>
      <c r="K124" t="s">
        <v>154</v>
      </c>
      <c r="L124" t="s">
        <v>147</v>
      </c>
    </row>
    <row r="125" spans="1:12" x14ac:dyDescent="0.25">
      <c r="A125" t="s">
        <v>159</v>
      </c>
      <c r="B125" t="s">
        <v>45</v>
      </c>
      <c r="C125" t="s">
        <v>92</v>
      </c>
      <c r="D125">
        <v>0</v>
      </c>
      <c r="E125">
        <v>0</v>
      </c>
      <c r="F125">
        <v>430</v>
      </c>
      <c r="I125" t="s">
        <v>159</v>
      </c>
      <c r="J125" t="s">
        <v>160</v>
      </c>
      <c r="K125" t="s">
        <v>161</v>
      </c>
      <c r="L125" t="s">
        <v>147</v>
      </c>
    </row>
    <row r="126" spans="1:12" x14ac:dyDescent="0.25">
      <c r="A126" t="s">
        <v>162</v>
      </c>
      <c r="B126" t="s">
        <v>45</v>
      </c>
      <c r="C126" t="s">
        <v>92</v>
      </c>
      <c r="D126">
        <v>0</v>
      </c>
      <c r="E126">
        <v>0</v>
      </c>
      <c r="F126">
        <v>356</v>
      </c>
      <c r="I126" t="s">
        <v>162</v>
      </c>
      <c r="J126" t="s">
        <v>160</v>
      </c>
      <c r="K126" t="s">
        <v>161</v>
      </c>
      <c r="L126" t="s">
        <v>147</v>
      </c>
    </row>
    <row r="127" spans="1:12" x14ac:dyDescent="0.25">
      <c r="A127" t="s">
        <v>163</v>
      </c>
      <c r="B127" t="s">
        <v>45</v>
      </c>
      <c r="C127" t="s">
        <v>92</v>
      </c>
      <c r="D127">
        <v>0</v>
      </c>
      <c r="E127">
        <v>0</v>
      </c>
      <c r="F127" s="2">
        <f>201+15</f>
        <v>216</v>
      </c>
      <c r="I127" t="s">
        <v>163</v>
      </c>
      <c r="J127" t="s">
        <v>164</v>
      </c>
      <c r="K127" t="s">
        <v>161</v>
      </c>
      <c r="L127" t="s">
        <v>147</v>
      </c>
    </row>
    <row r="128" spans="1:12" x14ac:dyDescent="0.25">
      <c r="A128" t="s">
        <v>165</v>
      </c>
      <c r="B128" t="s">
        <v>45</v>
      </c>
      <c r="C128" t="s">
        <v>92</v>
      </c>
      <c r="D128">
        <v>0</v>
      </c>
      <c r="E128">
        <v>0</v>
      </c>
      <c r="F128">
        <v>244</v>
      </c>
      <c r="I128" t="s">
        <v>165</v>
      </c>
      <c r="J128" t="s">
        <v>164</v>
      </c>
      <c r="K128" t="s">
        <v>161</v>
      </c>
      <c r="L128" t="s">
        <v>147</v>
      </c>
    </row>
    <row r="129" spans="1:11" x14ac:dyDescent="0.25">
      <c r="A129" t="s">
        <v>166</v>
      </c>
      <c r="B129" t="s">
        <v>45</v>
      </c>
      <c r="C129" t="s">
        <v>92</v>
      </c>
      <c r="D129">
        <v>0</v>
      </c>
      <c r="E129">
        <v>0</v>
      </c>
      <c r="F129">
        <v>538</v>
      </c>
      <c r="I129" t="s">
        <v>166</v>
      </c>
      <c r="J129" t="s">
        <v>167</v>
      </c>
      <c r="K129" t="s">
        <v>168</v>
      </c>
    </row>
    <row r="130" spans="1:11" x14ac:dyDescent="0.25">
      <c r="A130" t="s">
        <v>169</v>
      </c>
      <c r="B130" t="s">
        <v>45</v>
      </c>
      <c r="C130" t="s">
        <v>92</v>
      </c>
      <c r="D130">
        <v>0</v>
      </c>
      <c r="E130">
        <v>0</v>
      </c>
      <c r="F130">
        <v>378</v>
      </c>
      <c r="I130" t="s">
        <v>169</v>
      </c>
      <c r="J130" t="s">
        <v>167</v>
      </c>
      <c r="K130" t="s">
        <v>168</v>
      </c>
    </row>
    <row r="131" spans="1:11" x14ac:dyDescent="0.25">
      <c r="A131" t="s">
        <v>145</v>
      </c>
      <c r="B131" t="s">
        <v>43</v>
      </c>
      <c r="C131" t="s">
        <v>92</v>
      </c>
      <c r="D131">
        <v>0</v>
      </c>
      <c r="E131">
        <v>0</v>
      </c>
      <c r="F131">
        <v>1266</v>
      </c>
    </row>
    <row r="132" spans="1:11" x14ac:dyDescent="0.25">
      <c r="A132" t="s">
        <v>150</v>
      </c>
      <c r="B132" t="s">
        <v>43</v>
      </c>
      <c r="C132" t="s">
        <v>92</v>
      </c>
      <c r="D132">
        <v>0</v>
      </c>
      <c r="E132">
        <v>0</v>
      </c>
      <c r="F132">
        <v>911</v>
      </c>
    </row>
    <row r="133" spans="1:11" x14ac:dyDescent="0.25">
      <c r="A133" t="s">
        <v>153</v>
      </c>
      <c r="B133" t="s">
        <v>43</v>
      </c>
      <c r="C133" t="s">
        <v>92</v>
      </c>
      <c r="D133">
        <v>0</v>
      </c>
      <c r="E133">
        <v>0</v>
      </c>
      <c r="F133">
        <v>1020</v>
      </c>
    </row>
    <row r="134" spans="1:11" x14ac:dyDescent="0.25">
      <c r="A134" t="s">
        <v>157</v>
      </c>
      <c r="B134" t="s">
        <v>43</v>
      </c>
      <c r="C134" t="s">
        <v>92</v>
      </c>
      <c r="D134">
        <v>0</v>
      </c>
      <c r="E134">
        <v>0</v>
      </c>
      <c r="F134">
        <v>885</v>
      </c>
    </row>
    <row r="135" spans="1:11" x14ac:dyDescent="0.25">
      <c r="A135" t="s">
        <v>160</v>
      </c>
      <c r="B135" t="s">
        <v>43</v>
      </c>
      <c r="C135" t="s">
        <v>92</v>
      </c>
      <c r="D135">
        <v>0</v>
      </c>
      <c r="E135">
        <v>0</v>
      </c>
      <c r="F135">
        <v>610</v>
      </c>
    </row>
    <row r="136" spans="1:11" x14ac:dyDescent="0.25">
      <c r="A136" t="s">
        <v>164</v>
      </c>
      <c r="B136" t="s">
        <v>43</v>
      </c>
      <c r="C136" t="s">
        <v>92</v>
      </c>
      <c r="D136">
        <v>0</v>
      </c>
      <c r="E136">
        <v>0</v>
      </c>
      <c r="F136" s="2">
        <f>705+51</f>
        <v>756</v>
      </c>
    </row>
    <row r="137" spans="1:11" x14ac:dyDescent="0.25">
      <c r="A137" t="s">
        <v>167</v>
      </c>
      <c r="B137" t="s">
        <v>43</v>
      </c>
      <c r="C137" t="s">
        <v>92</v>
      </c>
      <c r="D137">
        <v>0</v>
      </c>
      <c r="E137">
        <v>0</v>
      </c>
      <c r="F137">
        <v>3494</v>
      </c>
    </row>
    <row r="138" spans="1:11" x14ac:dyDescent="0.25">
      <c r="A138" t="s">
        <v>168</v>
      </c>
      <c r="B138" t="s">
        <v>170</v>
      </c>
      <c r="C138" t="s">
        <v>144</v>
      </c>
      <c r="D138">
        <v>0</v>
      </c>
      <c r="E138">
        <v>0</v>
      </c>
      <c r="F138" s="2">
        <f>1492+168</f>
        <v>1660</v>
      </c>
    </row>
    <row r="139" spans="1:11" x14ac:dyDescent="0.25">
      <c r="A139" t="s">
        <v>146</v>
      </c>
      <c r="B139" t="s">
        <v>38</v>
      </c>
      <c r="C139" t="s">
        <v>92</v>
      </c>
      <c r="D139">
        <v>0</v>
      </c>
      <c r="E139">
        <v>0</v>
      </c>
      <c r="F139" s="2">
        <f>2350-35</f>
        <v>2315</v>
      </c>
    </row>
    <row r="140" spans="1:11" x14ac:dyDescent="0.25">
      <c r="A140" t="s">
        <v>154</v>
      </c>
      <c r="B140" t="s">
        <v>38</v>
      </c>
      <c r="C140" t="s">
        <v>92</v>
      </c>
      <c r="D140">
        <v>0</v>
      </c>
      <c r="E140">
        <v>0</v>
      </c>
      <c r="F140">
        <v>2118</v>
      </c>
    </row>
    <row r="141" spans="1:11" x14ac:dyDescent="0.25">
      <c r="A141" t="s">
        <v>161</v>
      </c>
      <c r="B141" t="s">
        <v>38</v>
      </c>
      <c r="C141" t="s">
        <v>92</v>
      </c>
      <c r="D141">
        <v>0</v>
      </c>
      <c r="E141">
        <v>0</v>
      </c>
      <c r="F141" s="2">
        <f>2372+19</f>
        <v>2391</v>
      </c>
    </row>
    <row r="142" spans="1:11" x14ac:dyDescent="0.25">
      <c r="A142" t="s">
        <v>147</v>
      </c>
      <c r="B142" t="s">
        <v>171</v>
      </c>
      <c r="C142" t="s">
        <v>144</v>
      </c>
      <c r="D142">
        <v>0</v>
      </c>
      <c r="E142">
        <v>0</v>
      </c>
      <c r="F142" s="2">
        <f>2444+75-50</f>
        <v>2469</v>
      </c>
    </row>
    <row r="144" spans="1:11" x14ac:dyDescent="0.25">
      <c r="A144" t="s">
        <v>188</v>
      </c>
    </row>
    <row r="194" spans="23:23" x14ac:dyDescent="0.25">
      <c r="W194" s="2"/>
    </row>
    <row r="197" spans="23:23" x14ac:dyDescent="0.25">
      <c r="W197" s="2"/>
    </row>
    <row r="200" spans="23:23" x14ac:dyDescent="0.25">
      <c r="W200" s="2"/>
    </row>
    <row r="209" spans="23:23" x14ac:dyDescent="0.25">
      <c r="W209" s="2"/>
    </row>
    <row r="211" spans="23:23" x14ac:dyDescent="0.25">
      <c r="W211" s="2"/>
    </row>
    <row r="212" spans="23:23" x14ac:dyDescent="0.25">
      <c r="W212" s="2"/>
    </row>
    <row r="214" spans="23:23" x14ac:dyDescent="0.25">
      <c r="W214" s="2"/>
    </row>
    <row r="215" spans="23:23" x14ac:dyDescent="0.25">
      <c r="W215" s="2"/>
    </row>
    <row r="237" spans="22:22" x14ac:dyDescent="0.25">
      <c r="V237" s="2"/>
    </row>
    <row r="241" spans="22:22" x14ac:dyDescent="0.25">
      <c r="V241" s="2"/>
    </row>
    <row r="244" spans="22:22" x14ac:dyDescent="0.25">
      <c r="V244" s="2"/>
    </row>
    <row r="247" spans="22:22" x14ac:dyDescent="0.25">
      <c r="V247" s="2"/>
    </row>
    <row r="256" spans="22:22" x14ac:dyDescent="0.25">
      <c r="V256" s="2"/>
    </row>
    <row r="258" spans="22:22" x14ac:dyDescent="0.25">
      <c r="V258" s="2"/>
    </row>
    <row r="259" spans="22:22" x14ac:dyDescent="0.25">
      <c r="V259" s="2"/>
    </row>
    <row r="261" spans="22:22" x14ac:dyDescent="0.25">
      <c r="V261" s="2"/>
    </row>
    <row r="262" spans="22:22" x14ac:dyDescent="0.25">
      <c r="V262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1"/>
  <sheetViews>
    <sheetView workbookViewId="0">
      <selection activeCell="A22" sqref="A22"/>
    </sheetView>
  </sheetViews>
  <sheetFormatPr defaultRowHeight="15" x14ac:dyDescent="0.25"/>
  <cols>
    <col min="1" max="1" width="14.7109375" customWidth="1"/>
  </cols>
  <sheetData>
    <row r="1" spans="1:3" x14ac:dyDescent="0.25">
      <c r="A1" t="s">
        <v>172</v>
      </c>
      <c r="B1" t="s">
        <v>173</v>
      </c>
      <c r="C1" t="s">
        <v>191</v>
      </c>
    </row>
    <row r="3" spans="1:3" x14ac:dyDescent="0.25">
      <c r="A3" t="s">
        <v>178</v>
      </c>
    </row>
    <row r="4" spans="1:3" x14ac:dyDescent="0.25">
      <c r="A4" t="s">
        <v>174</v>
      </c>
    </row>
    <row r="5" spans="1:3" x14ac:dyDescent="0.25">
      <c r="A5" t="s">
        <v>175</v>
      </c>
    </row>
    <row r="6" spans="1:3" x14ac:dyDescent="0.25">
      <c r="A6" t="s">
        <v>176</v>
      </c>
    </row>
    <row r="7" spans="1:3" x14ac:dyDescent="0.25">
      <c r="A7" t="s">
        <v>177</v>
      </c>
    </row>
    <row r="8" spans="1:3" x14ac:dyDescent="0.25">
      <c r="A8" t="s">
        <v>182</v>
      </c>
    </row>
    <row r="10" spans="1:3" x14ac:dyDescent="0.25">
      <c r="A10" t="s">
        <v>189</v>
      </c>
      <c r="B10" t="s">
        <v>190</v>
      </c>
      <c r="C10" t="s">
        <v>191</v>
      </c>
    </row>
    <row r="12" spans="1:3" x14ac:dyDescent="0.25">
      <c r="A12" t="s">
        <v>192</v>
      </c>
    </row>
    <row r="13" spans="1:3" x14ac:dyDescent="0.25">
      <c r="A13" t="s">
        <v>193</v>
      </c>
    </row>
    <row r="15" spans="1:3" x14ac:dyDescent="0.25">
      <c r="A15" t="s">
        <v>194</v>
      </c>
      <c r="B15" t="s">
        <v>195</v>
      </c>
      <c r="C15" t="s">
        <v>191</v>
      </c>
    </row>
    <row r="17" spans="1:1" x14ac:dyDescent="0.25">
      <c r="A17" t="s">
        <v>196</v>
      </c>
    </row>
    <row r="18" spans="1:1" x14ac:dyDescent="0.25">
      <c r="A18" t="s">
        <v>197</v>
      </c>
    </row>
    <row r="19" spans="1:1" x14ac:dyDescent="0.25">
      <c r="A19" t="s">
        <v>198</v>
      </c>
    </row>
    <row r="20" spans="1:1" x14ac:dyDescent="0.25">
      <c r="A20" t="s">
        <v>199</v>
      </c>
    </row>
    <row r="21" spans="1:1" x14ac:dyDescent="0.25">
      <c r="A21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bridle_lengths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Lolies</dc:creator>
  <cp:lastModifiedBy>Tom Lolies</cp:lastModifiedBy>
  <dcterms:created xsi:type="dcterms:W3CDTF">2024-03-19T15:35:31Z</dcterms:created>
  <dcterms:modified xsi:type="dcterms:W3CDTF">2024-06-14T12:25:30Z</dcterms:modified>
</cp:coreProperties>
</file>